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vasileva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K40" i="1"/>
  <c r="H22" i="1"/>
  <c r="H33" i="1"/>
  <c r="H27" i="1" s="1"/>
  <c r="H32" i="1"/>
  <c r="H30" i="1"/>
  <c r="H29" i="1"/>
  <c r="D23" i="1"/>
  <c r="D21" i="1"/>
  <c r="D19" i="1"/>
  <c r="H19" i="1"/>
  <c r="H17" i="1" s="1"/>
  <c r="H16" i="1"/>
  <c r="D35" i="1" l="1"/>
  <c r="D33" i="1"/>
  <c r="D32" i="1"/>
  <c r="D31" i="1"/>
  <c r="D29" i="1"/>
  <c r="D28" i="1"/>
  <c r="D24" i="1"/>
  <c r="D25" i="1"/>
  <c r="D26" i="1"/>
  <c r="D16" i="1"/>
  <c r="H41" i="1" l="1"/>
  <c r="E28" i="1" l="1"/>
  <c r="D22" i="1"/>
  <c r="K42" i="1" l="1"/>
  <c r="K41" i="1" l="1"/>
  <c r="H15" i="1"/>
  <c r="E38" i="1"/>
  <c r="D41" i="1"/>
  <c r="D38" i="1"/>
  <c r="D17" i="1"/>
  <c r="K37" i="1"/>
  <c r="K36" i="1" l="1"/>
  <c r="K35" i="1"/>
  <c r="D15" i="1" l="1"/>
  <c r="E15" i="1"/>
  <c r="K16" i="1"/>
  <c r="K18" i="1"/>
  <c r="K19" i="1"/>
  <c r="K20" i="1"/>
  <c r="K21" i="1"/>
  <c r="K23" i="1"/>
  <c r="K24" i="1"/>
  <c r="K25" i="1"/>
  <c r="K26" i="1"/>
  <c r="K28" i="1"/>
  <c r="K29" i="1"/>
  <c r="K31" i="1"/>
  <c r="K32" i="1"/>
  <c r="K33" i="1"/>
  <c r="K34" i="1"/>
  <c r="K38" i="1"/>
  <c r="K39" i="1"/>
  <c r="K17" i="1"/>
  <c r="K22" i="1"/>
  <c r="E22" i="1" l="1"/>
  <c r="K15" i="1"/>
  <c r="E17" i="1"/>
  <c r="K27" i="1"/>
  <c r="K30" i="1"/>
  <c r="K45" i="1" l="1"/>
  <c r="D27" i="1"/>
  <c r="E36" i="1"/>
  <c r="E27" i="1"/>
  <c r="E45" i="1" s="1"/>
  <c r="D45" i="1" l="1"/>
</calcChain>
</file>

<file path=xl/sharedStrings.xml><?xml version="1.0" encoding="utf-8"?>
<sst xmlns="http://schemas.openxmlformats.org/spreadsheetml/2006/main" count="91" uniqueCount="90">
  <si>
    <t>ОТЧЕТНИ ДАННИ ПО ЕБК ЗА ИЗПЪЛНЕНИЕТО НА БЮДЖЕТА</t>
  </si>
  <si>
    <t>ОУ "ПАНАЙОТ ВОЛОВ"</t>
  </si>
  <si>
    <t>за периода от</t>
  </si>
  <si>
    <t xml:space="preserve">до </t>
  </si>
  <si>
    <t>(наименование на разпределителя с бюджета)</t>
  </si>
  <si>
    <t>Пловдив</t>
  </si>
  <si>
    <t>(наименование на първостепенния разпределител с бюджета)</t>
  </si>
  <si>
    <t>код по ЕБК</t>
  </si>
  <si>
    <t xml:space="preserve">                              ФИНАНСОВА - ПРАВНА ФОРМА</t>
  </si>
  <si>
    <t>БЮДЖЕТ</t>
  </si>
  <si>
    <t>II.РАЗХОДИ - РЕКАПИТУЛАЦИЯ ПО ПАРАГРАФИ И ПОДПАРАГРАФИ</t>
  </si>
  <si>
    <t>§§</t>
  </si>
  <si>
    <t>НАИМЕНОВАНИЕ НА ПАРАГРАФИТЕ И ПОДПАРАГРАФИТЕ</t>
  </si>
  <si>
    <t>Уточнен план Общо</t>
  </si>
  <si>
    <t>Държавни дейности</t>
  </si>
  <si>
    <t xml:space="preserve">Местни дейности </t>
  </si>
  <si>
    <t>Дофинансиране</t>
  </si>
  <si>
    <t>Държавни дейности ОТЧЕТ</t>
  </si>
  <si>
    <t>Местни дейности ОТЧЕТ</t>
  </si>
  <si>
    <t>Дофинансиране ОТЧЕТ</t>
  </si>
  <si>
    <t>ОТЧЕТ        ОБЩО</t>
  </si>
  <si>
    <t>(1)</t>
  </si>
  <si>
    <t>(2)</t>
  </si>
  <si>
    <t>(3)</t>
  </si>
  <si>
    <t>(4)</t>
  </si>
  <si>
    <t>(5)</t>
  </si>
  <si>
    <t>(6)</t>
  </si>
  <si>
    <t>(7)</t>
  </si>
  <si>
    <t>(8)</t>
  </si>
  <si>
    <t>01-00 Заплати и възнагражденияза персонала,наят по трудови и служебни правоотношения</t>
  </si>
  <si>
    <t>01-01</t>
  </si>
  <si>
    <t xml:space="preserve"> Заплати и възнагражденияза персонала,наят по трудови правоотношения</t>
  </si>
  <si>
    <t>02-00  Други възнаграждения и плащания за персонала</t>
  </si>
  <si>
    <t>02-02</t>
  </si>
  <si>
    <t>02-05</t>
  </si>
  <si>
    <t>02-08</t>
  </si>
  <si>
    <t>02-09</t>
  </si>
  <si>
    <t>за персонала извънтрудови правоотношения</t>
  </si>
  <si>
    <t>обещетения за персонала, с характер на възнаграждение</t>
  </si>
  <si>
    <t>изплатени суми от СБКО за облекло и други на персонала, с характер на възнаграждение</t>
  </si>
  <si>
    <t>други плащания и възнаграждения</t>
  </si>
  <si>
    <t>05 - 00 Задължителни осигурителни вноски от работодатели</t>
  </si>
  <si>
    <t>05-51</t>
  </si>
  <si>
    <t>05-52</t>
  </si>
  <si>
    <t>05-60</t>
  </si>
  <si>
    <t>05-80</t>
  </si>
  <si>
    <t>осигурителни вноски от работодатели за Държавно обществено осигуряване (ДОО)</t>
  </si>
  <si>
    <t xml:space="preserve">осигурителни вноски от работодатели за Учителския пенсионен фонд (УчПФ) </t>
  </si>
  <si>
    <t>здравно-осигурителни вноски от работодатели</t>
  </si>
  <si>
    <t>вноски за допълнително задължително  осигуряване от работодатели</t>
  </si>
  <si>
    <t>10-00 Издръжка</t>
  </si>
  <si>
    <t>10-11</t>
  </si>
  <si>
    <t>10-13</t>
  </si>
  <si>
    <t>10-15</t>
  </si>
  <si>
    <t>10-16</t>
  </si>
  <si>
    <t>10-20</t>
  </si>
  <si>
    <t>19-81</t>
  </si>
  <si>
    <t>99-99</t>
  </si>
  <si>
    <t>Всичко</t>
  </si>
  <si>
    <t>Храна</t>
  </si>
  <si>
    <t>постелен ивентар и облекло</t>
  </si>
  <si>
    <t>материали</t>
  </si>
  <si>
    <t>вода, горива и енергия</t>
  </si>
  <si>
    <t>разходи за външни услуги</t>
  </si>
  <si>
    <t>19-00 платени данъци, такси и административни санкции</t>
  </si>
  <si>
    <t>платени общински данъци,такси,наказателни лихви и административни санкции</t>
  </si>
  <si>
    <t>II.ВСИЧКО РАЗХОДИ - РЕКАПИТУЛАЦИЯ ПО ПАРАГРАФИ И ПОДПАРАГРАФИ</t>
  </si>
  <si>
    <t>10-14</t>
  </si>
  <si>
    <t>учебници и учебни помагала</t>
  </si>
  <si>
    <t>10-30</t>
  </si>
  <si>
    <t>текущ ремонт</t>
  </si>
  <si>
    <t>52-00 придобиване на ДМА</t>
  </si>
  <si>
    <t>52-01</t>
  </si>
  <si>
    <t>придобиване на компютри и хардуер</t>
  </si>
  <si>
    <t>52-03</t>
  </si>
  <si>
    <t>придобиване на друго оборудване, машини и съоръжения</t>
  </si>
  <si>
    <t>10-51</t>
  </si>
  <si>
    <t>командировки в страната</t>
  </si>
  <si>
    <t>10-62</t>
  </si>
  <si>
    <t>разходи за застраховки</t>
  </si>
  <si>
    <t>10-98</t>
  </si>
  <si>
    <r>
      <t xml:space="preserve">под - </t>
    </r>
    <r>
      <rPr>
        <sz val="10"/>
        <color theme="1"/>
        <rFont val="Calibri"/>
        <family val="2"/>
        <charset val="204"/>
      </rPr>
      <t>§§</t>
    </r>
  </si>
  <si>
    <r>
      <t xml:space="preserve">02 </t>
    </r>
    <r>
      <rPr>
        <sz val="10"/>
        <color theme="1"/>
        <rFont val="Calibri"/>
        <family val="2"/>
        <charset val="204"/>
      </rPr>
      <t>¦</t>
    </r>
  </si>
  <si>
    <t xml:space="preserve"> други разходи некласифицирани  в другите параграфии</t>
  </si>
  <si>
    <t>52-09</t>
  </si>
  <si>
    <t>придобиване на други нематериални дълготрайни активи</t>
  </si>
  <si>
    <t>Уточнен план 2025 - РАЗХОДИ - рекапитулация</t>
  </si>
  <si>
    <t>Отчет 2025 - РАЗХОДИ - рекапитулация</t>
  </si>
  <si>
    <t>51-00</t>
  </si>
  <si>
    <t>основен ремонт на дълготрайни материални активи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</si>
</sst>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8" xfId="0" applyFont="1" applyBorder="1"/>
    <xf numFmtId="0" fontId="1" fillId="0" borderId="1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2" xfId="0" applyFont="1" applyBorder="1"/>
    <xf numFmtId="0" fontId="1" fillId="0" borderId="24" xfId="0" applyFont="1" applyBorder="1"/>
    <xf numFmtId="49" fontId="1" fillId="0" borderId="10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13" xfId="0" applyFont="1" applyBorder="1"/>
    <xf numFmtId="0" fontId="2" fillId="0" borderId="27" xfId="0" applyFont="1" applyBorder="1"/>
    <xf numFmtId="0" fontId="2" fillId="0" borderId="1" xfId="0" applyFont="1" applyBorder="1"/>
    <xf numFmtId="0" fontId="1" fillId="0" borderId="28" xfId="0" applyFont="1" applyBorder="1"/>
    <xf numFmtId="0" fontId="2" fillId="0" borderId="4" xfId="0" applyFont="1" applyBorder="1"/>
    <xf numFmtId="0" fontId="2" fillId="0" borderId="21" xfId="0" applyFont="1" applyBorder="1"/>
    <xf numFmtId="0" fontId="1" fillId="0" borderId="10" xfId="0" applyFont="1" applyBorder="1"/>
    <xf numFmtId="49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11" xfId="0" applyFont="1" applyBorder="1"/>
    <xf numFmtId="0" fontId="1" fillId="0" borderId="4" xfId="0" applyFont="1" applyBorder="1"/>
    <xf numFmtId="0" fontId="2" fillId="0" borderId="10" xfId="0" applyFont="1" applyBorder="1"/>
    <xf numFmtId="49" fontId="1" fillId="0" borderId="5" xfId="0" applyNumberFormat="1" applyFont="1" applyBorder="1" applyAlignment="1">
      <alignment horizontal="right"/>
    </xf>
    <xf numFmtId="0" fontId="1" fillId="0" borderId="23" xfId="0" applyFont="1" applyBorder="1"/>
    <xf numFmtId="49" fontId="1" fillId="0" borderId="29" xfId="0" applyNumberFormat="1" applyFont="1" applyBorder="1" applyAlignment="1">
      <alignment horizontal="right"/>
    </xf>
    <xf numFmtId="0" fontId="1" fillId="0" borderId="29" xfId="0" applyFont="1" applyBorder="1"/>
    <xf numFmtId="0" fontId="2" fillId="0" borderId="30" xfId="0" applyFont="1" applyBorder="1"/>
    <xf numFmtId="0" fontId="2" fillId="0" borderId="5" xfId="0" applyFont="1" applyBorder="1"/>
    <xf numFmtId="0" fontId="1" fillId="0" borderId="5" xfId="0" applyFont="1" applyBorder="1"/>
    <xf numFmtId="0" fontId="1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1" fillId="0" borderId="30" xfId="0" applyFont="1" applyBorder="1"/>
    <xf numFmtId="0" fontId="1" fillId="0" borderId="32" xfId="0" applyFont="1" applyBorder="1"/>
    <xf numFmtId="0" fontId="1" fillId="0" borderId="33" xfId="0" applyFont="1" applyBorder="1"/>
    <xf numFmtId="0" fontId="2" fillId="0" borderId="15" xfId="0" applyFont="1" applyBorder="1"/>
    <xf numFmtId="49" fontId="2" fillId="0" borderId="16" xfId="0" applyNumberFormat="1" applyFont="1" applyBorder="1" applyAlignment="1">
      <alignment horizontal="right"/>
    </xf>
    <xf numFmtId="0" fontId="3" fillId="0" borderId="18" xfId="0" applyFont="1" applyBorder="1"/>
    <xf numFmtId="0" fontId="2" fillId="0" borderId="16" xfId="0" applyFont="1" applyBorder="1"/>
    <xf numFmtId="0" fontId="1" fillId="0" borderId="16" xfId="0" applyFont="1" applyBorder="1"/>
    <xf numFmtId="0" fontId="1" fillId="0" borderId="17" xfId="0" applyFont="1" applyBorder="1"/>
    <xf numFmtId="0" fontId="2" fillId="0" borderId="22" xfId="0" applyFont="1" applyBorder="1"/>
    <xf numFmtId="0" fontId="5" fillId="0" borderId="0" xfId="0" applyFont="1"/>
    <xf numFmtId="0" fontId="1" fillId="0" borderId="21" xfId="0" applyFont="1" applyBorder="1"/>
    <xf numFmtId="4" fontId="0" fillId="0" borderId="34" xfId="0" applyNumberFormat="1" applyBorder="1" applyAlignment="1">
      <alignment horizontal="right" vertical="top" wrapText="1"/>
    </xf>
    <xf numFmtId="4" fontId="2" fillId="0" borderId="4" xfId="0" applyNumberFormat="1" applyFont="1" applyBorder="1"/>
    <xf numFmtId="2" fontId="0" fillId="0" borderId="34" xfId="0" applyNumberFormat="1" applyBorder="1" applyAlignment="1">
      <alignment horizontal="right" vertical="top" wrapText="1"/>
    </xf>
    <xf numFmtId="2" fontId="1" fillId="0" borderId="4" xfId="0" applyNumberFormat="1" applyFont="1" applyBorder="1"/>
    <xf numFmtId="4" fontId="2" fillId="0" borderId="25" xfId="0" applyNumberFormat="1" applyFont="1" applyBorder="1"/>
    <xf numFmtId="4" fontId="1" fillId="0" borderId="0" xfId="0" applyNumberFormat="1" applyFont="1"/>
    <xf numFmtId="2" fontId="1" fillId="0" borderId="0" xfId="0" applyNumberFormat="1" applyFont="1"/>
    <xf numFmtId="0" fontId="2" fillId="0" borderId="1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5" xfId="0" applyFont="1" applyBorder="1"/>
    <xf numFmtId="49" fontId="2" fillId="0" borderId="35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right" vertical="top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topLeftCell="A20" zoomScaleNormal="100" workbookViewId="0">
      <selection activeCell="M41" sqref="M41:M43"/>
    </sheetView>
  </sheetViews>
  <sheetFormatPr defaultColWidth="9.109375" defaultRowHeight="13.8" x14ac:dyDescent="0.3"/>
  <cols>
    <col min="1" max="1" width="5.5546875" style="1" customWidth="1"/>
    <col min="2" max="2" width="7.21875" style="1" bestFit="1" customWidth="1"/>
    <col min="3" max="3" width="62.44140625" style="1" customWidth="1"/>
    <col min="4" max="4" width="11" style="1" customWidth="1"/>
    <col min="5" max="5" width="9.88671875" style="1" bestFit="1" customWidth="1"/>
    <col min="6" max="6" width="7.5546875" style="1" customWidth="1"/>
    <col min="7" max="7" width="12.33203125" style="1" bestFit="1" customWidth="1"/>
    <col min="8" max="8" width="11.21875" style="1" customWidth="1"/>
    <col min="9" max="9" width="8.44140625" style="1" customWidth="1"/>
    <col min="10" max="10" width="12.33203125" style="1" bestFit="1" customWidth="1"/>
    <col min="11" max="11" width="8.33203125" style="1" customWidth="1"/>
    <col min="12" max="12" width="9.109375" style="1"/>
    <col min="13" max="13" width="9.109375" style="1" customWidth="1"/>
    <col min="14" max="16384" width="9.109375" style="1"/>
  </cols>
  <sheetData>
    <row r="1" spans="1:11" x14ac:dyDescent="0.3">
      <c r="A1" s="1" t="s">
        <v>0</v>
      </c>
    </row>
    <row r="2" spans="1:11" x14ac:dyDescent="0.3">
      <c r="D2" s="1" t="s">
        <v>2</v>
      </c>
      <c r="E2" s="2" t="s">
        <v>3</v>
      </c>
    </row>
    <row r="3" spans="1:11" x14ac:dyDescent="0.3">
      <c r="A3" s="66" t="s">
        <v>1</v>
      </c>
      <c r="B3" s="66"/>
      <c r="C3" s="66"/>
      <c r="D3" s="3">
        <v>45658</v>
      </c>
      <c r="E3" s="3">
        <v>45930</v>
      </c>
    </row>
    <row r="4" spans="1:11" x14ac:dyDescent="0.3">
      <c r="A4" s="1" t="s">
        <v>4</v>
      </c>
    </row>
    <row r="6" spans="1:11" x14ac:dyDescent="0.3">
      <c r="A6" s="67" t="s">
        <v>5</v>
      </c>
      <c r="B6" s="67"/>
      <c r="C6" s="67"/>
      <c r="D6" s="2" t="s">
        <v>7</v>
      </c>
      <c r="E6" s="4">
        <v>6609</v>
      </c>
    </row>
    <row r="7" spans="1:11" x14ac:dyDescent="0.3">
      <c r="A7" s="1" t="s">
        <v>6</v>
      </c>
    </row>
    <row r="9" spans="1:11" x14ac:dyDescent="0.3">
      <c r="C9" s="5" t="s">
        <v>8</v>
      </c>
      <c r="D9" s="6">
        <v>0</v>
      </c>
      <c r="E9" s="6" t="s">
        <v>9</v>
      </c>
    </row>
    <row r="10" spans="1:11" ht="14.4" thickBot="1" x14ac:dyDescent="0.35"/>
    <row r="11" spans="1:11" ht="14.4" thickBot="1" x14ac:dyDescent="0.35">
      <c r="A11" s="68" t="s">
        <v>10</v>
      </c>
      <c r="B11" s="69"/>
      <c r="C11" s="69"/>
      <c r="D11" s="70" t="s">
        <v>86</v>
      </c>
      <c r="E11" s="71"/>
      <c r="F11" s="71"/>
      <c r="G11" s="72"/>
      <c r="H11" s="73" t="s">
        <v>87</v>
      </c>
      <c r="I11" s="74"/>
      <c r="J11" s="74"/>
      <c r="K11" s="75"/>
    </row>
    <row r="12" spans="1:11" ht="42" thickBot="1" x14ac:dyDescent="0.35">
      <c r="A12" s="7" t="s">
        <v>11</v>
      </c>
      <c r="B12" s="6" t="s">
        <v>81</v>
      </c>
      <c r="C12" s="8" t="s">
        <v>12</v>
      </c>
      <c r="D12" s="9" t="s">
        <v>13</v>
      </c>
      <c r="E12" s="10" t="s">
        <v>14</v>
      </c>
      <c r="F12" s="10" t="s">
        <v>15</v>
      </c>
      <c r="G12" s="11" t="s">
        <v>16</v>
      </c>
      <c r="H12" s="12" t="s">
        <v>17</v>
      </c>
      <c r="I12" s="10" t="s">
        <v>18</v>
      </c>
      <c r="J12" s="13" t="s">
        <v>19</v>
      </c>
      <c r="K12" s="14" t="s">
        <v>20</v>
      </c>
    </row>
    <row r="13" spans="1:11" x14ac:dyDescent="0.3">
      <c r="A13" s="15"/>
      <c r="C13" s="16" t="s">
        <v>82</v>
      </c>
      <c r="D13" s="17" t="s">
        <v>21</v>
      </c>
      <c r="E13" s="18" t="s">
        <v>22</v>
      </c>
      <c r="F13" s="18" t="s">
        <v>23</v>
      </c>
      <c r="G13" s="19" t="s">
        <v>24</v>
      </c>
      <c r="H13" s="20" t="s">
        <v>25</v>
      </c>
      <c r="I13" s="18" t="s">
        <v>26</v>
      </c>
      <c r="J13" s="19" t="s">
        <v>27</v>
      </c>
      <c r="K13" s="21" t="s">
        <v>28</v>
      </c>
    </row>
    <row r="14" spans="1:11" x14ac:dyDescent="0.3">
      <c r="A14" s="15"/>
      <c r="D14" s="22"/>
      <c r="G14" s="22"/>
      <c r="J14" s="22"/>
      <c r="K14" s="23"/>
    </row>
    <row r="15" spans="1:11" x14ac:dyDescent="0.3">
      <c r="A15" s="64" t="s">
        <v>29</v>
      </c>
      <c r="B15" s="65"/>
      <c r="C15" s="65"/>
      <c r="D15" s="24">
        <f>D16</f>
        <v>1341120</v>
      </c>
      <c r="E15" s="25">
        <f>E16</f>
        <v>0</v>
      </c>
      <c r="F15" s="4"/>
      <c r="G15" s="26"/>
      <c r="H15" s="27">
        <f>H16</f>
        <v>969977</v>
      </c>
      <c r="I15" s="4"/>
      <c r="J15" s="16"/>
      <c r="K15" s="28">
        <f>H15</f>
        <v>969977</v>
      </c>
    </row>
    <row r="16" spans="1:11" ht="14.4" x14ac:dyDescent="0.3">
      <c r="A16" s="29"/>
      <c r="B16" s="30" t="s">
        <v>30</v>
      </c>
      <c r="C16" s="31" t="s">
        <v>31</v>
      </c>
      <c r="D16" s="29">
        <f>135013+1203755+2352</f>
        <v>1341120</v>
      </c>
      <c r="E16" s="4">
        <v>0</v>
      </c>
      <c r="F16" s="4"/>
      <c r="G16" s="32"/>
      <c r="H16" s="57">
        <f>969977</f>
        <v>969977</v>
      </c>
      <c r="I16" s="4"/>
      <c r="J16" s="16"/>
      <c r="K16" s="56">
        <f t="shared" ref="K16:K40" si="0">H16</f>
        <v>969977</v>
      </c>
    </row>
    <row r="17" spans="1:13" x14ac:dyDescent="0.3">
      <c r="A17" s="76" t="s">
        <v>32</v>
      </c>
      <c r="B17" s="77"/>
      <c r="C17" s="77"/>
      <c r="D17" s="34">
        <f>D18+D19+D20+D21</f>
        <v>113974</v>
      </c>
      <c r="E17" s="25">
        <f>E18+E19+E20+E21</f>
        <v>0</v>
      </c>
      <c r="F17" s="4"/>
      <c r="G17" s="32"/>
      <c r="H17" s="58">
        <f>H18+H19+H20+H21</f>
        <v>102432</v>
      </c>
      <c r="I17" s="4"/>
      <c r="J17" s="16"/>
      <c r="K17" s="28">
        <f t="shared" si="0"/>
        <v>102432</v>
      </c>
    </row>
    <row r="18" spans="1:13" x14ac:dyDescent="0.3">
      <c r="A18" s="15"/>
      <c r="B18" s="30" t="s">
        <v>33</v>
      </c>
      <c r="C18" s="31" t="s">
        <v>37</v>
      </c>
      <c r="D18" s="29"/>
      <c r="E18" s="4"/>
      <c r="F18" s="4"/>
      <c r="G18" s="32"/>
      <c r="H18" s="33">
        <v>0</v>
      </c>
      <c r="I18" s="4"/>
      <c r="J18" s="16"/>
      <c r="K18" s="56">
        <f t="shared" si="0"/>
        <v>0</v>
      </c>
    </row>
    <row r="19" spans="1:13" ht="14.4" x14ac:dyDescent="0.3">
      <c r="A19" s="15"/>
      <c r="B19" s="30" t="s">
        <v>34</v>
      </c>
      <c r="C19" s="31" t="s">
        <v>39</v>
      </c>
      <c r="D19" s="29">
        <f>2217+42380</f>
        <v>44597</v>
      </c>
      <c r="E19" s="4">
        <v>0</v>
      </c>
      <c r="F19" s="4"/>
      <c r="G19" s="32"/>
      <c r="H19" s="57">
        <f>41555+1245</f>
        <v>42800</v>
      </c>
      <c r="I19" s="4"/>
      <c r="J19" s="16"/>
      <c r="K19" s="56">
        <f t="shared" si="0"/>
        <v>42800</v>
      </c>
    </row>
    <row r="20" spans="1:13" ht="14.4" x14ac:dyDescent="0.3">
      <c r="A20" s="15"/>
      <c r="B20" s="30" t="s">
        <v>35</v>
      </c>
      <c r="C20" s="31" t="s">
        <v>38</v>
      </c>
      <c r="D20" s="29">
        <v>57347</v>
      </c>
      <c r="E20" s="4">
        <v>0</v>
      </c>
      <c r="F20" s="4"/>
      <c r="G20" s="32"/>
      <c r="H20" s="57">
        <v>52579</v>
      </c>
      <c r="I20" s="4"/>
      <c r="J20" s="16"/>
      <c r="K20" s="56">
        <f t="shared" si="0"/>
        <v>52579</v>
      </c>
    </row>
    <row r="21" spans="1:13" ht="14.4" x14ac:dyDescent="0.3">
      <c r="A21" s="15"/>
      <c r="B21" s="35" t="s">
        <v>36</v>
      </c>
      <c r="C21" s="36" t="s">
        <v>40</v>
      </c>
      <c r="D21" s="29">
        <f>3230+8800</f>
        <v>12030</v>
      </c>
      <c r="E21" s="4">
        <v>0</v>
      </c>
      <c r="F21" s="4"/>
      <c r="G21" s="32"/>
      <c r="H21" s="57">
        <v>7053</v>
      </c>
      <c r="I21" s="4"/>
      <c r="J21" s="16"/>
      <c r="K21" s="56">
        <f t="shared" si="0"/>
        <v>7053</v>
      </c>
    </row>
    <row r="22" spans="1:13" x14ac:dyDescent="0.3">
      <c r="A22" s="64" t="s">
        <v>41</v>
      </c>
      <c r="B22" s="65"/>
      <c r="C22" s="65"/>
      <c r="D22" s="34">
        <f>D23+D24+D25+D26</f>
        <v>305915</v>
      </c>
      <c r="E22" s="34">
        <f>E23+E24+E25+E26</f>
        <v>0</v>
      </c>
      <c r="F22" s="4"/>
      <c r="G22" s="32"/>
      <c r="H22" s="58">
        <f>H23+H24+H25+H26</f>
        <v>221206</v>
      </c>
      <c r="I22" s="4"/>
      <c r="J22" s="16"/>
      <c r="K22" s="28">
        <f t="shared" si="0"/>
        <v>221206</v>
      </c>
    </row>
    <row r="23" spans="1:13" ht="14.4" x14ac:dyDescent="0.3">
      <c r="A23" s="15"/>
      <c r="B23" s="30" t="s">
        <v>42</v>
      </c>
      <c r="C23" s="31" t="s">
        <v>46</v>
      </c>
      <c r="D23" s="29">
        <f>19185+137647+269</f>
        <v>157101</v>
      </c>
      <c r="E23" s="4">
        <v>0</v>
      </c>
      <c r="F23" s="4"/>
      <c r="G23" s="32"/>
      <c r="H23" s="57">
        <v>107620</v>
      </c>
      <c r="I23" s="4"/>
      <c r="J23" s="16"/>
      <c r="K23" s="56">
        <f t="shared" si="0"/>
        <v>107620</v>
      </c>
    </row>
    <row r="24" spans="1:13" ht="14.4" x14ac:dyDescent="0.3">
      <c r="A24" s="15"/>
      <c r="B24" s="30" t="s">
        <v>43</v>
      </c>
      <c r="C24" s="31" t="s">
        <v>47</v>
      </c>
      <c r="D24" s="29">
        <f>5825+44286+101</f>
        <v>50212</v>
      </c>
      <c r="E24" s="4">
        <v>0</v>
      </c>
      <c r="F24" s="4"/>
      <c r="G24" s="32"/>
      <c r="H24" s="57">
        <v>35386</v>
      </c>
      <c r="I24" s="4"/>
      <c r="J24" s="16"/>
      <c r="K24" s="56">
        <f t="shared" si="0"/>
        <v>35386</v>
      </c>
    </row>
    <row r="25" spans="1:13" ht="14.4" x14ac:dyDescent="0.3">
      <c r="A25" s="15"/>
      <c r="B25" s="30" t="s">
        <v>44</v>
      </c>
      <c r="C25" s="31" t="s">
        <v>48</v>
      </c>
      <c r="D25" s="29">
        <f>8608+52273+113</f>
        <v>60994</v>
      </c>
      <c r="E25" s="4">
        <v>0</v>
      </c>
      <c r="F25" s="4"/>
      <c r="G25" s="32"/>
      <c r="H25" s="57">
        <v>52052</v>
      </c>
      <c r="I25" s="4"/>
      <c r="J25" s="16"/>
      <c r="K25" s="56">
        <f t="shared" si="0"/>
        <v>52052</v>
      </c>
    </row>
    <row r="26" spans="1:13" ht="14.4" x14ac:dyDescent="0.3">
      <c r="A26" s="15"/>
      <c r="B26" s="35" t="s">
        <v>45</v>
      </c>
      <c r="C26" s="36" t="s">
        <v>49</v>
      </c>
      <c r="D26" s="29">
        <f>4315+33227+66</f>
        <v>37608</v>
      </c>
      <c r="E26" s="4">
        <v>0</v>
      </c>
      <c r="F26" s="4"/>
      <c r="G26" s="32"/>
      <c r="H26" s="57">
        <v>26148</v>
      </c>
      <c r="I26" s="4"/>
      <c r="J26" s="16"/>
      <c r="K26" s="56">
        <f t="shared" si="0"/>
        <v>26148</v>
      </c>
    </row>
    <row r="27" spans="1:13" x14ac:dyDescent="0.3">
      <c r="A27" s="64" t="s">
        <v>50</v>
      </c>
      <c r="B27" s="65"/>
      <c r="C27" s="65"/>
      <c r="D27" s="34">
        <f>D28+D29+D30+D31+D32+D33+D34+D35+D36+D37</f>
        <v>178021</v>
      </c>
      <c r="E27" s="34">
        <f>E28+E29+E30+E31+E32+E33+E34+E35+E36+E37</f>
        <v>73807</v>
      </c>
      <c r="F27" s="4"/>
      <c r="G27" s="32"/>
      <c r="H27" s="58">
        <f>H28+H29+H31+H32+H33+H35+H36+H34+H30</f>
        <v>175139</v>
      </c>
      <c r="I27" s="4"/>
      <c r="J27" s="16"/>
      <c r="K27" s="28">
        <f t="shared" si="0"/>
        <v>175139</v>
      </c>
    </row>
    <row r="28" spans="1:13" ht="14.4" x14ac:dyDescent="0.3">
      <c r="A28" s="15"/>
      <c r="B28" s="30" t="s">
        <v>51</v>
      </c>
      <c r="C28" s="31" t="s">
        <v>59</v>
      </c>
      <c r="D28" s="29">
        <f>20271+51536</f>
        <v>71807</v>
      </c>
      <c r="E28" s="4">
        <f>D28</f>
        <v>71807</v>
      </c>
      <c r="F28" s="4"/>
      <c r="G28" s="32"/>
      <c r="H28" s="57">
        <v>48710</v>
      </c>
      <c r="I28" s="4"/>
      <c r="J28" s="16"/>
      <c r="K28" s="56">
        <f t="shared" si="0"/>
        <v>48710</v>
      </c>
      <c r="M28" s="62"/>
    </row>
    <row r="29" spans="1:13" ht="14.4" x14ac:dyDescent="0.3">
      <c r="A29" s="15"/>
      <c r="B29" s="30" t="s">
        <v>52</v>
      </c>
      <c r="C29" s="31" t="s">
        <v>60</v>
      </c>
      <c r="D29" s="29">
        <f>850+1135+4177</f>
        <v>6162</v>
      </c>
      <c r="E29" s="4">
        <v>0</v>
      </c>
      <c r="F29" s="4"/>
      <c r="G29" s="32"/>
      <c r="H29" s="59">
        <f>850+5312</f>
        <v>6162</v>
      </c>
      <c r="I29" s="4"/>
      <c r="J29" s="16"/>
      <c r="K29" s="56">
        <f t="shared" si="0"/>
        <v>6162</v>
      </c>
      <c r="M29" s="63"/>
    </row>
    <row r="30" spans="1:13" x14ac:dyDescent="0.3">
      <c r="A30" s="15"/>
      <c r="B30" s="30" t="s">
        <v>67</v>
      </c>
      <c r="C30" s="31" t="s">
        <v>68</v>
      </c>
      <c r="D30" s="29">
        <v>0</v>
      </c>
      <c r="E30" s="4">
        <v>0</v>
      </c>
      <c r="F30" s="4"/>
      <c r="G30" s="32"/>
      <c r="H30" s="60">
        <f>2871+19226</f>
        <v>22097</v>
      </c>
      <c r="I30" s="4"/>
      <c r="J30" s="16"/>
      <c r="K30" s="56">
        <f t="shared" si="0"/>
        <v>22097</v>
      </c>
    </row>
    <row r="31" spans="1:13" ht="14.4" x14ac:dyDescent="0.3">
      <c r="A31" s="15"/>
      <c r="B31" s="30" t="s">
        <v>53</v>
      </c>
      <c r="C31" s="31" t="s">
        <v>61</v>
      </c>
      <c r="D31" s="29">
        <f>8973+13697</f>
        <v>22670</v>
      </c>
      <c r="E31" s="4">
        <v>0</v>
      </c>
      <c r="F31" s="4"/>
      <c r="G31" s="32"/>
      <c r="H31" s="57">
        <v>3201</v>
      </c>
      <c r="I31" s="4"/>
      <c r="J31" s="16"/>
      <c r="K31" s="56">
        <f t="shared" si="0"/>
        <v>3201</v>
      </c>
    </row>
    <row r="32" spans="1:13" ht="14.4" x14ac:dyDescent="0.3">
      <c r="A32" s="15"/>
      <c r="B32" s="30" t="s">
        <v>54</v>
      </c>
      <c r="C32" s="31" t="s">
        <v>62</v>
      </c>
      <c r="D32" s="29">
        <f>8973+4556+9100</f>
        <v>22629</v>
      </c>
      <c r="E32" s="4">
        <v>0</v>
      </c>
      <c r="F32" s="4"/>
      <c r="G32" s="32"/>
      <c r="H32" s="57">
        <f>10480+13656</f>
        <v>24136</v>
      </c>
      <c r="I32" s="4"/>
      <c r="J32" s="16"/>
      <c r="K32" s="56">
        <f t="shared" si="0"/>
        <v>24136</v>
      </c>
      <c r="M32" s="62"/>
    </row>
    <row r="33" spans="1:13" ht="14.4" x14ac:dyDescent="0.3">
      <c r="A33" s="15"/>
      <c r="B33" s="35" t="s">
        <v>55</v>
      </c>
      <c r="C33" s="36" t="s">
        <v>63</v>
      </c>
      <c r="D33" s="29">
        <f>24000+1022+4252+23000</f>
        <v>52274</v>
      </c>
      <c r="E33" s="4">
        <v>0</v>
      </c>
      <c r="F33" s="4"/>
      <c r="G33" s="32"/>
      <c r="H33" s="57">
        <f>24000+45247</f>
        <v>69247</v>
      </c>
      <c r="I33" s="4"/>
      <c r="J33" s="16"/>
      <c r="K33" s="56">
        <f t="shared" si="0"/>
        <v>69247</v>
      </c>
    </row>
    <row r="34" spans="1:13" x14ac:dyDescent="0.3">
      <c r="A34" s="15"/>
      <c r="B34" s="37" t="s">
        <v>69</v>
      </c>
      <c r="C34" s="38" t="s">
        <v>70</v>
      </c>
      <c r="D34" s="29">
        <v>0</v>
      </c>
      <c r="E34" s="4">
        <v>0</v>
      </c>
      <c r="F34" s="4"/>
      <c r="G34" s="32"/>
      <c r="H34" s="60">
        <v>0</v>
      </c>
      <c r="I34" s="4"/>
      <c r="J34" s="16"/>
      <c r="K34" s="56">
        <f t="shared" si="0"/>
        <v>0</v>
      </c>
    </row>
    <row r="35" spans="1:13" x14ac:dyDescent="0.3">
      <c r="A35" s="15"/>
      <c r="B35" s="37" t="s">
        <v>76</v>
      </c>
      <c r="C35" s="38" t="s">
        <v>77</v>
      </c>
      <c r="D35" s="29">
        <f>179+300</f>
        <v>479</v>
      </c>
      <c r="E35" s="4">
        <v>0</v>
      </c>
      <c r="F35" s="4"/>
      <c r="G35" s="32"/>
      <c r="H35" s="60">
        <v>0</v>
      </c>
      <c r="I35" s="4"/>
      <c r="J35" s="16"/>
      <c r="K35" s="56">
        <f t="shared" si="0"/>
        <v>0</v>
      </c>
      <c r="M35" s="63"/>
    </row>
    <row r="36" spans="1:13" x14ac:dyDescent="0.3">
      <c r="A36" s="15"/>
      <c r="B36" s="37" t="s">
        <v>78</v>
      </c>
      <c r="C36" s="38" t="s">
        <v>79</v>
      </c>
      <c r="D36" s="29">
        <v>2000</v>
      </c>
      <c r="E36" s="4">
        <f t="shared" ref="E36" si="1">D36</f>
        <v>2000</v>
      </c>
      <c r="F36" s="4"/>
      <c r="G36" s="32"/>
      <c r="H36" s="60">
        <v>1586</v>
      </c>
      <c r="I36" s="4"/>
      <c r="J36" s="16"/>
      <c r="K36" s="56">
        <f t="shared" si="0"/>
        <v>1586</v>
      </c>
    </row>
    <row r="37" spans="1:13" x14ac:dyDescent="0.3">
      <c r="A37" s="15"/>
      <c r="B37" s="37" t="s">
        <v>80</v>
      </c>
      <c r="C37" s="38" t="s">
        <v>83</v>
      </c>
      <c r="D37" s="29">
        <v>0</v>
      </c>
      <c r="E37" s="4"/>
      <c r="F37" s="4"/>
      <c r="G37" s="32"/>
      <c r="H37" s="60">
        <v>0</v>
      </c>
      <c r="I37" s="4"/>
      <c r="J37" s="16"/>
      <c r="K37" s="28">
        <f t="shared" si="0"/>
        <v>0</v>
      </c>
    </row>
    <row r="38" spans="1:13" x14ac:dyDescent="0.3">
      <c r="A38" s="64" t="s">
        <v>64</v>
      </c>
      <c r="B38" s="65"/>
      <c r="C38" s="65"/>
      <c r="D38" s="34">
        <f>D39</f>
        <v>6117</v>
      </c>
      <c r="E38" s="34">
        <f>E39</f>
        <v>0</v>
      </c>
      <c r="F38" s="4"/>
      <c r="G38" s="32"/>
      <c r="H38" s="58">
        <v>6117</v>
      </c>
      <c r="I38" s="4"/>
      <c r="J38" s="16"/>
      <c r="K38" s="28">
        <f t="shared" si="0"/>
        <v>6117</v>
      </c>
      <c r="M38" s="62"/>
    </row>
    <row r="39" spans="1:13" ht="15" thickBot="1" x14ac:dyDescent="0.35">
      <c r="A39" s="15"/>
      <c r="B39" s="35" t="s">
        <v>56</v>
      </c>
      <c r="C39" s="36" t="s">
        <v>65</v>
      </c>
      <c r="D39" s="29">
        <v>6117</v>
      </c>
      <c r="E39" s="4">
        <v>0</v>
      </c>
      <c r="F39" s="4"/>
      <c r="G39" s="32"/>
      <c r="H39" s="57">
        <v>6117</v>
      </c>
      <c r="I39" s="4"/>
      <c r="J39" s="16"/>
      <c r="K39" s="56">
        <f t="shared" si="0"/>
        <v>6117</v>
      </c>
    </row>
    <row r="40" spans="1:13" ht="15" thickBot="1" x14ac:dyDescent="0.35">
      <c r="A40" s="80" t="s">
        <v>88</v>
      </c>
      <c r="B40" s="81" t="s">
        <v>88</v>
      </c>
      <c r="C40" s="80" t="s">
        <v>89</v>
      </c>
      <c r="D40" s="45"/>
      <c r="E40" s="41"/>
      <c r="F40" s="41"/>
      <c r="G40" s="42"/>
      <c r="H40" s="82">
        <v>1200</v>
      </c>
      <c r="I40" s="41"/>
      <c r="J40" s="16"/>
      <c r="K40" s="47">
        <f t="shared" si="0"/>
        <v>1200</v>
      </c>
    </row>
    <row r="41" spans="1:13" x14ac:dyDescent="0.3">
      <c r="A41" s="78" t="s">
        <v>71</v>
      </c>
      <c r="B41" s="79"/>
      <c r="C41" s="79"/>
      <c r="D41" s="39">
        <f>D42+D44</f>
        <v>0</v>
      </c>
      <c r="E41" s="40">
        <v>0</v>
      </c>
      <c r="F41" s="41"/>
      <c r="G41" s="42"/>
      <c r="H41" s="43">
        <f>H42+H44</f>
        <v>0</v>
      </c>
      <c r="I41" s="40"/>
      <c r="J41" s="16"/>
      <c r="K41" s="44">
        <f>H41</f>
        <v>0</v>
      </c>
    </row>
    <row r="42" spans="1:13" x14ac:dyDescent="0.3">
      <c r="A42" s="15"/>
      <c r="B42" s="35" t="s">
        <v>72</v>
      </c>
      <c r="C42" s="36" t="s">
        <v>73</v>
      </c>
      <c r="D42" s="45"/>
      <c r="E42" s="41"/>
      <c r="F42" s="41"/>
      <c r="G42" s="42"/>
      <c r="H42" s="46">
        <v>0</v>
      </c>
      <c r="I42" s="41"/>
      <c r="J42" s="16"/>
      <c r="K42" s="47">
        <f>H42</f>
        <v>0</v>
      </c>
    </row>
    <row r="43" spans="1:13" x14ac:dyDescent="0.3">
      <c r="A43" s="15"/>
      <c r="B43" s="35" t="s">
        <v>74</v>
      </c>
      <c r="C43" s="36" t="s">
        <v>75</v>
      </c>
      <c r="D43" s="45"/>
      <c r="E43" s="41"/>
      <c r="F43" s="41"/>
      <c r="G43" s="42"/>
      <c r="H43" s="46"/>
      <c r="I43" s="41"/>
      <c r="J43" s="16"/>
      <c r="K43" s="47"/>
      <c r="M43" s="62"/>
    </row>
    <row r="44" spans="1:13" x14ac:dyDescent="0.3">
      <c r="A44" s="15"/>
      <c r="B44" s="35" t="s">
        <v>84</v>
      </c>
      <c r="C44" s="36" t="s">
        <v>85</v>
      </c>
      <c r="D44" s="45">
        <v>0</v>
      </c>
      <c r="E44" s="41">
        <v>0</v>
      </c>
      <c r="F44" s="41"/>
      <c r="G44" s="42"/>
      <c r="H44" s="46">
        <v>0</v>
      </c>
      <c r="I44" s="41"/>
      <c r="J44" s="16"/>
      <c r="K44" s="47"/>
    </row>
    <row r="45" spans="1:13" ht="14.4" thickBot="1" x14ac:dyDescent="0.35">
      <c r="A45" s="48" t="s">
        <v>58</v>
      </c>
      <c r="B45" s="49" t="s">
        <v>57</v>
      </c>
      <c r="C45" s="50" t="s">
        <v>66</v>
      </c>
      <c r="D45" s="48">
        <f>D15+D17+D22+D27+D38+D41</f>
        <v>1945147</v>
      </c>
      <c r="E45" s="51">
        <f>E15+E17+E22+E27+E38+E41</f>
        <v>73807</v>
      </c>
      <c r="F45" s="52"/>
      <c r="G45" s="53"/>
      <c r="H45" s="61">
        <f>H15+H17+H22+H27+H38+H41+H40</f>
        <v>1476071</v>
      </c>
      <c r="I45" s="52"/>
      <c r="J45" s="16"/>
      <c r="K45" s="54">
        <f>K15+K17+K22+K27+K38+K41</f>
        <v>1474871</v>
      </c>
      <c r="M45" s="62"/>
    </row>
    <row r="46" spans="1:13" x14ac:dyDescent="0.3">
      <c r="C46" s="55"/>
    </row>
  </sheetData>
  <mergeCells count="11">
    <mergeCell ref="H11:K11"/>
    <mergeCell ref="A15:C15"/>
    <mergeCell ref="A17:C17"/>
    <mergeCell ref="A22:C22"/>
    <mergeCell ref="A27:C27"/>
    <mergeCell ref="A41:C41"/>
    <mergeCell ref="A3:C3"/>
    <mergeCell ref="A6:C6"/>
    <mergeCell ref="A11:C11"/>
    <mergeCell ref="D11:G11"/>
    <mergeCell ref="A38:C38"/>
  </mergeCells>
  <pageMargins left="0.25" right="0.25" top="0.75" bottom="0.75" header="0.3" footer="0.3"/>
  <pageSetup paperSize="9" scale="74" orientation="landscape" horizontalDpi="4294967295" verticalDpi="4294967295" r:id="rId1"/>
  <ignoredErrors>
    <ignoredError sqref="D13:K13" numberStoredAsText="1"/>
    <ignoredError sqref="B23:B26 B31:B33 B2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Светослава Василева</cp:lastModifiedBy>
  <cp:lastPrinted>2025-01-10T04:50:56Z</cp:lastPrinted>
  <dcterms:created xsi:type="dcterms:W3CDTF">2023-04-04T13:41:08Z</dcterms:created>
  <dcterms:modified xsi:type="dcterms:W3CDTF">2025-10-29T05:11:55Z</dcterms:modified>
</cp:coreProperties>
</file>