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vasileva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H40" i="1"/>
  <c r="E40" i="1"/>
  <c r="D40" i="1"/>
  <c r="E27" i="1"/>
  <c r="D27" i="1"/>
  <c r="E34" i="1"/>
  <c r="D34" i="1"/>
  <c r="E33" i="1"/>
  <c r="D33" i="1"/>
  <c r="E32" i="1"/>
  <c r="D32" i="1"/>
  <c r="E31" i="1"/>
  <c r="D31" i="1"/>
  <c r="E28" i="1"/>
  <c r="D28" i="1"/>
  <c r="E22" i="1"/>
  <c r="D22" i="1"/>
  <c r="E26" i="1"/>
  <c r="D26" i="1"/>
  <c r="E25" i="1"/>
  <c r="D25" i="1"/>
  <c r="E24" i="1"/>
  <c r="D24" i="1"/>
  <c r="E23" i="1"/>
  <c r="D23" i="1"/>
  <c r="D17" i="1"/>
  <c r="E17" i="1"/>
  <c r="E21" i="1"/>
  <c r="D21" i="1"/>
  <c r="E20" i="1"/>
  <c r="D20" i="1"/>
  <c r="E19" i="1"/>
  <c r="D19" i="1"/>
  <c r="E15" i="1"/>
  <c r="D15" i="1"/>
  <c r="E16" i="1"/>
  <c r="D16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5" i="1"/>
  <c r="H27" i="1"/>
  <c r="H15" i="1"/>
  <c r="H17" i="1"/>
  <c r="H22" i="1"/>
</calcChain>
</file>

<file path=xl/sharedStrings.xml><?xml version="1.0" encoding="utf-8"?>
<sst xmlns="http://schemas.openxmlformats.org/spreadsheetml/2006/main" count="80" uniqueCount="80">
  <si>
    <t>ОТЧЕТНИ ДАННИ ПО ЕБК ЗА ИЗПЪЛНЕНИЕТО НА БЮДЖЕТА</t>
  </si>
  <si>
    <t>ОУ "ПАНАЙОТ ВОЛОВ"</t>
  </si>
  <si>
    <t>за периода от</t>
  </si>
  <si>
    <t xml:space="preserve">до </t>
  </si>
  <si>
    <t>(наименование на разпределителя с бюджета)</t>
  </si>
  <si>
    <t>Пловдив</t>
  </si>
  <si>
    <t>(наименование на първостепенния разпределител с бюджета)</t>
  </si>
  <si>
    <t>код по ЕБК</t>
  </si>
  <si>
    <t xml:space="preserve">                              ФИНАНСОВА - ПРАВНА ФОРМА</t>
  </si>
  <si>
    <t>БЮДЖЕТ</t>
  </si>
  <si>
    <t>II.РАЗХОДИ - РЕКАПИТУЛАЦИЯ ПО ПАРАГРАФИ И ПОДПАРАГРАФИ</t>
  </si>
  <si>
    <t>Уточнен план 2023 - РАЗХОДИ - рекапитулация</t>
  </si>
  <si>
    <t>Отчет 2023 - РАЗХОДИ - рекапитулация</t>
  </si>
  <si>
    <t>§§</t>
  </si>
  <si>
    <t>НАИМЕНОВАНИЕ НА ПАРАГРАФИТЕ И ПОДПАРАГРАФИТЕ</t>
  </si>
  <si>
    <t>Уточнен план Общо</t>
  </si>
  <si>
    <t>Държавни дейности</t>
  </si>
  <si>
    <t xml:space="preserve">Местни дейности </t>
  </si>
  <si>
    <t>Дофинансиране</t>
  </si>
  <si>
    <t>Държавни дейности ОТЧЕТ</t>
  </si>
  <si>
    <t>Местни дейности ОТЧЕТ</t>
  </si>
  <si>
    <t>Дофинансиране ОТЧЕТ</t>
  </si>
  <si>
    <t>ОТЧЕТ        ОБЩО</t>
  </si>
  <si>
    <t>(1)</t>
  </si>
  <si>
    <t>(2)</t>
  </si>
  <si>
    <t>(3)</t>
  </si>
  <si>
    <t>(4)</t>
  </si>
  <si>
    <t>(5)</t>
  </si>
  <si>
    <t>(6)</t>
  </si>
  <si>
    <t>(7)</t>
  </si>
  <si>
    <t>(8)</t>
  </si>
  <si>
    <t>01-00 Заплати и възнагражденияза персонала,наят по трудови и служебни правоотношения</t>
  </si>
  <si>
    <t>01-01</t>
  </si>
  <si>
    <t xml:space="preserve"> Заплати и възнагражденияза персонала,наят по трудови правоотношения</t>
  </si>
  <si>
    <t>02-00  Други възнаграждения и плащания за персонала</t>
  </si>
  <si>
    <t>02-02</t>
  </si>
  <si>
    <t>02-05</t>
  </si>
  <si>
    <t>02-08</t>
  </si>
  <si>
    <t>02-09</t>
  </si>
  <si>
    <t>за персонала извънтрудови правоотношения</t>
  </si>
  <si>
    <t>обещетения за персонала, с характер на възнаграждение</t>
  </si>
  <si>
    <t>изплатени суми от СБКО за облекло и други на персонала, с характер на възнаграждение</t>
  </si>
  <si>
    <t>други плащания и възнаграждения</t>
  </si>
  <si>
    <t>05 - 00 Задължителни осигурителни вноски от работодатели</t>
  </si>
  <si>
    <t>05-51</t>
  </si>
  <si>
    <t>05-52</t>
  </si>
  <si>
    <t>05-60</t>
  </si>
  <si>
    <t>05-80</t>
  </si>
  <si>
    <t>осигурителни вноски от работодатели за Държавно обществено осигуряване (ДОО)</t>
  </si>
  <si>
    <t xml:space="preserve">осигурителни вноски от работодатели за Учителския пенсионен фонд (УчПФ) </t>
  </si>
  <si>
    <t>здравно-осигурителни вноски от работодатели</t>
  </si>
  <si>
    <t>вноски за допълнително задължително  осигуряване от работодатели</t>
  </si>
  <si>
    <t>10-00 Издръжка</t>
  </si>
  <si>
    <t>10-11</t>
  </si>
  <si>
    <t>10-13</t>
  </si>
  <si>
    <t>10-15</t>
  </si>
  <si>
    <t>10-16</t>
  </si>
  <si>
    <t>10-20</t>
  </si>
  <si>
    <t>19-81</t>
  </si>
  <si>
    <t>99-99</t>
  </si>
  <si>
    <t>Всичко</t>
  </si>
  <si>
    <t>Храна</t>
  </si>
  <si>
    <t>постелен ивентар и облекло</t>
  </si>
  <si>
    <t>материали</t>
  </si>
  <si>
    <t>вода, горива и енергия</t>
  </si>
  <si>
    <t>разходи за външни услуги</t>
  </si>
  <si>
    <t>19-00 платени данъци, такси и административни санкции</t>
  </si>
  <si>
    <t>платени общински данъци,такси,наказателни лихви и административни санкции</t>
  </si>
  <si>
    <t>II.ВСИЧКО РАЗХОДИ - РЕКАПИТУЛАЦИЯ ПО ПАРАГРАФИ И ПОДПАРАГРАФИ</t>
  </si>
  <si>
    <r>
      <t xml:space="preserve">под - </t>
    </r>
    <r>
      <rPr>
        <sz val="8"/>
        <color theme="1"/>
        <rFont val="Calibri"/>
        <family val="2"/>
        <charset val="204"/>
      </rPr>
      <t>§§</t>
    </r>
  </si>
  <si>
    <r>
      <t xml:space="preserve">02 </t>
    </r>
    <r>
      <rPr>
        <sz val="8"/>
        <color theme="1"/>
        <rFont val="Calibri"/>
        <family val="2"/>
        <charset val="204"/>
      </rPr>
      <t>¦</t>
    </r>
  </si>
  <si>
    <t>10-14</t>
  </si>
  <si>
    <t>учебници и учебни помагала</t>
  </si>
  <si>
    <t>10-30</t>
  </si>
  <si>
    <t>текущ ремонт</t>
  </si>
  <si>
    <t>52-00 придобиване на ДМА</t>
  </si>
  <si>
    <t>52-01</t>
  </si>
  <si>
    <t>придобиване на компютри и хардуер</t>
  </si>
  <si>
    <t>52-03</t>
  </si>
  <si>
    <t>придобиване на друго оборудване, машини и съоръжения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</si>
</sst>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8" xfId="0" applyFont="1" applyBorder="1"/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2" xfId="0" applyFont="1" applyBorder="1"/>
    <xf numFmtId="0" fontId="1" fillId="0" borderId="24" xfId="0" applyFont="1" applyBorder="1"/>
    <xf numFmtId="49" fontId="1" fillId="0" borderId="1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13" xfId="0" applyFont="1" applyBorder="1"/>
    <xf numFmtId="0" fontId="1" fillId="0" borderId="28" xfId="0" applyFont="1" applyBorder="1"/>
    <xf numFmtId="0" fontId="1" fillId="0" borderId="4" xfId="0" applyFont="1" applyBorder="1"/>
    <xf numFmtId="0" fontId="1" fillId="0" borderId="10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1" xfId="0" applyFont="1" applyBorder="1"/>
    <xf numFmtId="49" fontId="1" fillId="0" borderId="5" xfId="0" applyNumberFormat="1" applyFont="1" applyBorder="1" applyAlignment="1">
      <alignment horizontal="right"/>
    </xf>
    <xf numFmtId="0" fontId="1" fillId="0" borderId="23" xfId="0" applyFont="1" applyBorder="1"/>
    <xf numFmtId="0" fontId="2" fillId="0" borderId="15" xfId="0" applyFont="1" applyBorder="1"/>
    <xf numFmtId="0" fontId="3" fillId="0" borderId="18" xfId="0" applyFont="1" applyBorder="1"/>
    <xf numFmtId="0" fontId="1" fillId="0" borderId="16" xfId="0" applyFont="1" applyBorder="1"/>
    <xf numFmtId="0" fontId="1" fillId="0" borderId="17" xfId="0" applyFont="1" applyBorder="1"/>
    <xf numFmtId="49" fontId="2" fillId="0" borderId="16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27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21" xfId="0" applyFont="1" applyBorder="1"/>
    <xf numFmtId="0" fontId="2" fillId="0" borderId="10" xfId="0" applyFont="1" applyBorder="1"/>
    <xf numFmtId="0" fontId="2" fillId="0" borderId="16" xfId="0" applyFont="1" applyBorder="1"/>
    <xf numFmtId="0" fontId="2" fillId="0" borderId="25" xfId="0" applyFont="1" applyBorder="1"/>
    <xf numFmtId="0" fontId="2" fillId="0" borderId="22" xfId="0" applyFont="1" applyBorder="1"/>
    <xf numFmtId="0" fontId="2" fillId="0" borderId="1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1" fillId="0" borderId="29" xfId="0" applyNumberFormat="1" applyFont="1" applyBorder="1" applyAlignment="1">
      <alignment horizontal="right"/>
    </xf>
    <xf numFmtId="0" fontId="1" fillId="0" borderId="29" xfId="0" applyFont="1" applyBorder="1"/>
    <xf numFmtId="0" fontId="1" fillId="0" borderId="30" xfId="0" applyFont="1" applyBorder="1"/>
    <xf numFmtId="0" fontId="1" fillId="0" borderId="5" xfId="0" applyFont="1" applyBorder="1"/>
    <xf numFmtId="0" fontId="1" fillId="0" borderId="31" xfId="0" applyFont="1" applyBorder="1"/>
    <xf numFmtId="0" fontId="1" fillId="0" borderId="32" xfId="0" applyFont="1" applyBorder="1"/>
    <xf numFmtId="0" fontId="2" fillId="0" borderId="33" xfId="0" applyFont="1" applyBorder="1"/>
    <xf numFmtId="0" fontId="2" fillId="0" borderId="30" xfId="0" applyFont="1" applyBorder="1"/>
    <xf numFmtId="0" fontId="2" fillId="0" borderId="5" xfId="0" applyFont="1" applyBorder="1"/>
    <xf numFmtId="0" fontId="2" fillId="0" borderId="32" xfId="0" applyFont="1" applyBorder="1"/>
    <xf numFmtId="0" fontId="2" fillId="0" borderId="23" xfId="0" applyFont="1" applyBorder="1"/>
    <xf numFmtId="0" fontId="1" fillId="0" borderId="33" xfId="0" applyFont="1" applyBorder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topLeftCell="A3" zoomScaleNormal="100" workbookViewId="0">
      <selection activeCell="M40" sqref="M40"/>
    </sheetView>
  </sheetViews>
  <sheetFormatPr defaultColWidth="9.109375" defaultRowHeight="10.199999999999999" x14ac:dyDescent="0.2"/>
  <cols>
    <col min="1" max="1" width="5.5546875" style="1" customWidth="1"/>
    <col min="2" max="2" width="5.33203125" style="1" customWidth="1"/>
    <col min="3" max="3" width="62.44140625" style="1" customWidth="1"/>
    <col min="4" max="4" width="11" style="1" customWidth="1"/>
    <col min="5" max="5" width="8.5546875" style="1" customWidth="1"/>
    <col min="6" max="6" width="7.5546875" style="1" customWidth="1"/>
    <col min="7" max="7" width="12.33203125" style="1" bestFit="1" customWidth="1"/>
    <col min="8" max="8" width="8.88671875" style="1" customWidth="1"/>
    <col min="9" max="9" width="8.44140625" style="1" customWidth="1"/>
    <col min="10" max="10" width="12.33203125" style="1" bestFit="1" customWidth="1"/>
    <col min="11" max="11" width="8.33203125" style="1" customWidth="1"/>
    <col min="12" max="16384" width="9.109375" style="1"/>
  </cols>
  <sheetData>
    <row r="1" spans="1:11" x14ac:dyDescent="0.2">
      <c r="A1" s="1" t="s">
        <v>0</v>
      </c>
    </row>
    <row r="2" spans="1:11" x14ac:dyDescent="0.2">
      <c r="D2" s="1" t="s">
        <v>2</v>
      </c>
      <c r="E2" s="2" t="s">
        <v>3</v>
      </c>
    </row>
    <row r="3" spans="1:11" x14ac:dyDescent="0.2">
      <c r="A3" s="50" t="s">
        <v>1</v>
      </c>
      <c r="B3" s="50"/>
      <c r="C3" s="50"/>
      <c r="D3" s="3">
        <v>44927</v>
      </c>
      <c r="E3" s="3">
        <v>45199</v>
      </c>
    </row>
    <row r="4" spans="1:11" x14ac:dyDescent="0.2">
      <c r="A4" s="1" t="s">
        <v>4</v>
      </c>
    </row>
    <row r="6" spans="1:11" x14ac:dyDescent="0.2">
      <c r="A6" s="51" t="s">
        <v>5</v>
      </c>
      <c r="B6" s="51"/>
      <c r="C6" s="51"/>
      <c r="D6" s="2" t="s">
        <v>7</v>
      </c>
      <c r="E6" s="4">
        <v>6609</v>
      </c>
    </row>
    <row r="7" spans="1:11" x14ac:dyDescent="0.2">
      <c r="A7" s="1" t="s">
        <v>6</v>
      </c>
    </row>
    <row r="9" spans="1:11" x14ac:dyDescent="0.2">
      <c r="C9" s="37" t="s">
        <v>8</v>
      </c>
      <c r="D9" s="5">
        <v>0</v>
      </c>
      <c r="E9" s="5" t="s">
        <v>9</v>
      </c>
    </row>
    <row r="10" spans="1:11" ht="10.8" thickBot="1" x14ac:dyDescent="0.25"/>
    <row r="11" spans="1:11" ht="10.8" thickBot="1" x14ac:dyDescent="0.25">
      <c r="A11" s="52" t="s">
        <v>10</v>
      </c>
      <c r="B11" s="53"/>
      <c r="C11" s="53"/>
      <c r="D11" s="54" t="s">
        <v>11</v>
      </c>
      <c r="E11" s="55"/>
      <c r="F11" s="55"/>
      <c r="G11" s="56"/>
      <c r="H11" s="57" t="s">
        <v>12</v>
      </c>
      <c r="I11" s="58"/>
      <c r="J11" s="58"/>
      <c r="K11" s="59"/>
    </row>
    <row r="12" spans="1:11" ht="31.2" thickBot="1" x14ac:dyDescent="0.25">
      <c r="A12" s="6" t="s">
        <v>13</v>
      </c>
      <c r="B12" s="5" t="s">
        <v>69</v>
      </c>
      <c r="C12" s="7" t="s">
        <v>14</v>
      </c>
      <c r="D12" s="8" t="s">
        <v>15</v>
      </c>
      <c r="E12" s="9" t="s">
        <v>16</v>
      </c>
      <c r="F12" s="9" t="s">
        <v>17</v>
      </c>
      <c r="G12" s="10" t="s">
        <v>18</v>
      </c>
      <c r="H12" s="11" t="s">
        <v>19</v>
      </c>
      <c r="I12" s="9" t="s">
        <v>20</v>
      </c>
      <c r="J12" s="12" t="s">
        <v>21</v>
      </c>
      <c r="K12" s="13" t="s">
        <v>22</v>
      </c>
    </row>
    <row r="13" spans="1:11" x14ac:dyDescent="0.2">
      <c r="A13" s="14"/>
      <c r="C13" s="15" t="s">
        <v>70</v>
      </c>
      <c r="D13" s="16" t="s">
        <v>23</v>
      </c>
      <c r="E13" s="17" t="s">
        <v>24</v>
      </c>
      <c r="F13" s="17" t="s">
        <v>25</v>
      </c>
      <c r="G13" s="18" t="s">
        <v>26</v>
      </c>
      <c r="H13" s="19" t="s">
        <v>27</v>
      </c>
      <c r="I13" s="17" t="s">
        <v>28</v>
      </c>
      <c r="J13" s="18" t="s">
        <v>29</v>
      </c>
      <c r="K13" s="20" t="s">
        <v>30</v>
      </c>
    </row>
    <row r="14" spans="1:11" x14ac:dyDescent="0.2">
      <c r="A14" s="14"/>
      <c r="D14" s="21"/>
      <c r="G14" s="21"/>
      <c r="J14" s="21"/>
      <c r="K14" s="22"/>
    </row>
    <row r="15" spans="1:11" x14ac:dyDescent="0.2">
      <c r="A15" s="46" t="s">
        <v>31</v>
      </c>
      <c r="B15" s="47"/>
      <c r="C15" s="47"/>
      <c r="D15" s="38">
        <f>D16</f>
        <v>1111558</v>
      </c>
      <c r="E15" s="39">
        <f>E16</f>
        <v>1111558</v>
      </c>
      <c r="F15" s="4"/>
      <c r="G15" s="23"/>
      <c r="H15" s="40">
        <f>H16</f>
        <v>743572</v>
      </c>
      <c r="I15" s="4"/>
      <c r="J15" s="15"/>
      <c r="K15" s="41">
        <f>H15</f>
        <v>743572</v>
      </c>
    </row>
    <row r="16" spans="1:11" x14ac:dyDescent="0.2">
      <c r="A16" s="25"/>
      <c r="B16" s="26" t="s">
        <v>32</v>
      </c>
      <c r="C16" s="27" t="s">
        <v>33</v>
      </c>
      <c r="D16" s="25">
        <f>983848+124513+3197</f>
        <v>1111558</v>
      </c>
      <c r="E16" s="4">
        <f>D16</f>
        <v>1111558</v>
      </c>
      <c r="F16" s="4"/>
      <c r="G16" s="28"/>
      <c r="H16" s="24">
        <v>743572</v>
      </c>
      <c r="I16" s="4"/>
      <c r="J16" s="27"/>
      <c r="K16" s="41">
        <f t="shared" ref="K16:K36" si="0">H16</f>
        <v>743572</v>
      </c>
    </row>
    <row r="17" spans="1:11" x14ac:dyDescent="0.2">
      <c r="A17" s="48" t="s">
        <v>34</v>
      </c>
      <c r="B17" s="49"/>
      <c r="C17" s="49"/>
      <c r="D17" s="42">
        <f>D18+D19+D20+D21</f>
        <v>81877</v>
      </c>
      <c r="E17" s="39">
        <f>E18+E19+E20+E21</f>
        <v>81877</v>
      </c>
      <c r="F17" s="4"/>
      <c r="G17" s="28"/>
      <c r="H17" s="40">
        <f>H18+H19+H20+H21</f>
        <v>100753</v>
      </c>
      <c r="I17" s="4"/>
      <c r="J17" s="27"/>
      <c r="K17" s="41">
        <f t="shared" si="0"/>
        <v>100753</v>
      </c>
    </row>
    <row r="18" spans="1:11" x14ac:dyDescent="0.2">
      <c r="A18" s="14"/>
      <c r="B18" s="26" t="s">
        <v>35</v>
      </c>
      <c r="C18" s="27" t="s">
        <v>39</v>
      </c>
      <c r="D18" s="25">
        <v>5266</v>
      </c>
      <c r="E18" s="4">
        <v>5266</v>
      </c>
      <c r="F18" s="4"/>
      <c r="G18" s="28"/>
      <c r="H18" s="24">
        <v>5266</v>
      </c>
      <c r="I18" s="4"/>
      <c r="J18" s="27"/>
      <c r="K18" s="41">
        <f t="shared" si="0"/>
        <v>5266</v>
      </c>
    </row>
    <row r="19" spans="1:11" x14ac:dyDescent="0.2">
      <c r="A19" s="14"/>
      <c r="B19" s="26" t="s">
        <v>36</v>
      </c>
      <c r="C19" s="27" t="s">
        <v>41</v>
      </c>
      <c r="D19" s="25">
        <f>30000+77+5900</f>
        <v>35977</v>
      </c>
      <c r="E19" s="4">
        <f>D19</f>
        <v>35977</v>
      </c>
      <c r="F19" s="4"/>
      <c r="G19" s="28"/>
      <c r="H19" s="24">
        <v>29204</v>
      </c>
      <c r="I19" s="4"/>
      <c r="J19" s="27"/>
      <c r="K19" s="41">
        <f t="shared" si="0"/>
        <v>29204</v>
      </c>
    </row>
    <row r="20" spans="1:11" x14ac:dyDescent="0.2">
      <c r="A20" s="14"/>
      <c r="B20" s="26" t="s">
        <v>37</v>
      </c>
      <c r="C20" s="27" t="s">
        <v>40</v>
      </c>
      <c r="D20" s="25">
        <f>28734+1000</f>
        <v>29734</v>
      </c>
      <c r="E20" s="4">
        <f>D20</f>
        <v>29734</v>
      </c>
      <c r="F20" s="4"/>
      <c r="G20" s="28"/>
      <c r="H20" s="24">
        <v>58118</v>
      </c>
      <c r="I20" s="4"/>
      <c r="J20" s="27"/>
      <c r="K20" s="41">
        <f t="shared" si="0"/>
        <v>58118</v>
      </c>
    </row>
    <row r="21" spans="1:11" x14ac:dyDescent="0.2">
      <c r="A21" s="14"/>
      <c r="B21" s="29" t="s">
        <v>38</v>
      </c>
      <c r="C21" s="30" t="s">
        <v>42</v>
      </c>
      <c r="D21" s="25">
        <f>10000+900</f>
        <v>10900</v>
      </c>
      <c r="E21" s="4">
        <f>D21</f>
        <v>10900</v>
      </c>
      <c r="F21" s="4"/>
      <c r="G21" s="28"/>
      <c r="H21" s="24">
        <v>8165</v>
      </c>
      <c r="I21" s="4"/>
      <c r="J21" s="27"/>
      <c r="K21" s="41">
        <f t="shared" si="0"/>
        <v>8165</v>
      </c>
    </row>
    <row r="22" spans="1:11" x14ac:dyDescent="0.2">
      <c r="A22" s="46" t="s">
        <v>43</v>
      </c>
      <c r="B22" s="47"/>
      <c r="C22" s="47"/>
      <c r="D22" s="42">
        <f>D23+D24+D25+D26</f>
        <v>250570</v>
      </c>
      <c r="E22" s="39">
        <f>E23+E24+E25+E26</f>
        <v>250570</v>
      </c>
      <c r="F22" s="4"/>
      <c r="G22" s="28"/>
      <c r="H22" s="40">
        <f>H23+H24+H25+H26</f>
        <v>176091</v>
      </c>
      <c r="I22" s="4"/>
      <c r="J22" s="27"/>
      <c r="K22" s="41">
        <f t="shared" si="0"/>
        <v>176091</v>
      </c>
    </row>
    <row r="23" spans="1:11" x14ac:dyDescent="0.2">
      <c r="A23" s="14"/>
      <c r="B23" s="26" t="s">
        <v>44</v>
      </c>
      <c r="C23" s="27" t="s">
        <v>48</v>
      </c>
      <c r="D23" s="25">
        <f>374+103800+14948</f>
        <v>119122</v>
      </c>
      <c r="E23" s="4">
        <f>D23</f>
        <v>119122</v>
      </c>
      <c r="F23" s="4"/>
      <c r="G23" s="28"/>
      <c r="H23" s="24">
        <v>84596</v>
      </c>
      <c r="I23" s="4"/>
      <c r="J23" s="27"/>
      <c r="K23" s="41">
        <f t="shared" si="0"/>
        <v>84596</v>
      </c>
    </row>
    <row r="24" spans="1:11" x14ac:dyDescent="0.2">
      <c r="A24" s="14"/>
      <c r="B24" s="26" t="s">
        <v>45</v>
      </c>
      <c r="C24" s="27" t="s">
        <v>49</v>
      </c>
      <c r="D24" s="25">
        <f>141+40000+5628</f>
        <v>45769</v>
      </c>
      <c r="E24" s="4">
        <f>D24</f>
        <v>45769</v>
      </c>
      <c r="F24" s="4"/>
      <c r="G24" s="28"/>
      <c r="H24" s="24">
        <v>26562</v>
      </c>
      <c r="I24" s="4"/>
      <c r="J24" s="27"/>
      <c r="K24" s="41">
        <f t="shared" si="0"/>
        <v>26562</v>
      </c>
    </row>
    <row r="25" spans="1:11" x14ac:dyDescent="0.2">
      <c r="A25" s="14"/>
      <c r="B25" s="26" t="s">
        <v>46</v>
      </c>
      <c r="C25" s="27" t="s">
        <v>50</v>
      </c>
      <c r="D25" s="25">
        <f>157+50480+6285</f>
        <v>56922</v>
      </c>
      <c r="E25" s="4">
        <f>D25</f>
        <v>56922</v>
      </c>
      <c r="F25" s="4"/>
      <c r="G25" s="28"/>
      <c r="H25" s="24">
        <v>45035</v>
      </c>
      <c r="I25" s="4"/>
      <c r="J25" s="27"/>
      <c r="K25" s="41">
        <f t="shared" si="0"/>
        <v>45035</v>
      </c>
    </row>
    <row r="26" spans="1:11" x14ac:dyDescent="0.2">
      <c r="A26" s="14"/>
      <c r="B26" s="29" t="s">
        <v>47</v>
      </c>
      <c r="C26" s="30" t="s">
        <v>51</v>
      </c>
      <c r="D26" s="25">
        <f>92+25000+3665</f>
        <v>28757</v>
      </c>
      <c r="E26" s="4">
        <f>D26</f>
        <v>28757</v>
      </c>
      <c r="F26" s="4"/>
      <c r="G26" s="28"/>
      <c r="H26" s="24">
        <v>19898</v>
      </c>
      <c r="I26" s="4"/>
      <c r="J26" s="27"/>
      <c r="K26" s="41">
        <f t="shared" si="0"/>
        <v>19898</v>
      </c>
    </row>
    <row r="27" spans="1:11" x14ac:dyDescent="0.2">
      <c r="A27" s="46" t="s">
        <v>52</v>
      </c>
      <c r="B27" s="47"/>
      <c r="C27" s="47"/>
      <c r="D27" s="42">
        <f>D28+D29+D30+D31+D32+D33+D34</f>
        <v>235123</v>
      </c>
      <c r="E27" s="39">
        <f>E28+E29+E30+E31+E32+E33+E34</f>
        <v>235123</v>
      </c>
      <c r="F27" s="4"/>
      <c r="G27" s="28"/>
      <c r="H27" s="40">
        <f>H28+H29+H30+H31+H32+H33+H34</f>
        <v>201760</v>
      </c>
      <c r="I27" s="4"/>
      <c r="J27" s="27"/>
      <c r="K27" s="41">
        <f t="shared" si="0"/>
        <v>201760</v>
      </c>
    </row>
    <row r="28" spans="1:11" x14ac:dyDescent="0.2">
      <c r="A28" s="14"/>
      <c r="B28" s="26" t="s">
        <v>53</v>
      </c>
      <c r="C28" s="27" t="s">
        <v>61</v>
      </c>
      <c r="D28" s="25">
        <f>52892+27632</f>
        <v>80524</v>
      </c>
      <c r="E28" s="4">
        <f>D28</f>
        <v>80524</v>
      </c>
      <c r="F28" s="4"/>
      <c r="G28" s="28"/>
      <c r="H28" s="24">
        <v>42400</v>
      </c>
      <c r="I28" s="4"/>
      <c r="J28" s="27"/>
      <c r="K28" s="41">
        <f t="shared" si="0"/>
        <v>42400</v>
      </c>
    </row>
    <row r="29" spans="1:11" x14ac:dyDescent="0.2">
      <c r="A29" s="14"/>
      <c r="B29" s="26" t="s">
        <v>54</v>
      </c>
      <c r="C29" s="27" t="s">
        <v>62</v>
      </c>
      <c r="D29" s="25">
        <v>5000</v>
      </c>
      <c r="E29" s="4">
        <v>5000</v>
      </c>
      <c r="F29" s="4"/>
      <c r="G29" s="28"/>
      <c r="H29" s="24">
        <v>3750</v>
      </c>
      <c r="I29" s="4"/>
      <c r="J29" s="27"/>
      <c r="K29" s="41">
        <f t="shared" si="0"/>
        <v>3750</v>
      </c>
    </row>
    <row r="30" spans="1:11" x14ac:dyDescent="0.2">
      <c r="A30" s="14"/>
      <c r="B30" s="26" t="s">
        <v>71</v>
      </c>
      <c r="C30" s="27" t="s">
        <v>72</v>
      </c>
      <c r="D30" s="25">
        <v>320</v>
      </c>
      <c r="E30" s="4">
        <v>320</v>
      </c>
      <c r="F30" s="4"/>
      <c r="G30" s="28"/>
      <c r="H30" s="24">
        <v>31865</v>
      </c>
      <c r="I30" s="4"/>
      <c r="J30" s="27"/>
      <c r="K30" s="41">
        <f t="shared" si="0"/>
        <v>31865</v>
      </c>
    </row>
    <row r="31" spans="1:11" x14ac:dyDescent="0.2">
      <c r="A31" s="14"/>
      <c r="B31" s="26" t="s">
        <v>55</v>
      </c>
      <c r="C31" s="27" t="s">
        <v>63</v>
      </c>
      <c r="D31" s="25">
        <f>15450+3503+1110</f>
        <v>20063</v>
      </c>
      <c r="E31" s="4">
        <f>D31</f>
        <v>20063</v>
      </c>
      <c r="F31" s="4"/>
      <c r="G31" s="28"/>
      <c r="H31" s="24">
        <v>19168</v>
      </c>
      <c r="I31" s="4"/>
      <c r="J31" s="27"/>
      <c r="K31" s="41">
        <f t="shared" si="0"/>
        <v>19168</v>
      </c>
    </row>
    <row r="32" spans="1:11" x14ac:dyDescent="0.2">
      <c r="A32" s="14"/>
      <c r="B32" s="26" t="s">
        <v>56</v>
      </c>
      <c r="C32" s="27" t="s">
        <v>64</v>
      </c>
      <c r="D32" s="25">
        <f>30973+9640</f>
        <v>40613</v>
      </c>
      <c r="E32" s="4">
        <f>D32</f>
        <v>40613</v>
      </c>
      <c r="F32" s="4"/>
      <c r="G32" s="28"/>
      <c r="H32" s="24">
        <v>31467</v>
      </c>
      <c r="I32" s="4"/>
      <c r="J32" s="27"/>
      <c r="K32" s="41">
        <f t="shared" si="0"/>
        <v>31467</v>
      </c>
    </row>
    <row r="33" spans="1:11" x14ac:dyDescent="0.2">
      <c r="A33" s="14"/>
      <c r="B33" s="29" t="s">
        <v>57</v>
      </c>
      <c r="C33" s="30" t="s">
        <v>65</v>
      </c>
      <c r="D33" s="25">
        <f>47512+19100</f>
        <v>66612</v>
      </c>
      <c r="E33" s="4">
        <f>D33</f>
        <v>66612</v>
      </c>
      <c r="F33" s="4"/>
      <c r="G33" s="28"/>
      <c r="H33" s="24">
        <v>51119</v>
      </c>
      <c r="I33" s="4"/>
      <c r="J33" s="27"/>
      <c r="K33" s="41">
        <f t="shared" si="0"/>
        <v>51119</v>
      </c>
    </row>
    <row r="34" spans="1:11" x14ac:dyDescent="0.2">
      <c r="A34" s="14"/>
      <c r="B34" s="60" t="s">
        <v>73</v>
      </c>
      <c r="C34" s="61" t="s">
        <v>74</v>
      </c>
      <c r="D34" s="25">
        <f>21991</f>
        <v>21991</v>
      </c>
      <c r="E34" s="4">
        <f>D34</f>
        <v>21991</v>
      </c>
      <c r="F34" s="4"/>
      <c r="G34" s="28"/>
      <c r="H34" s="24">
        <v>21991</v>
      </c>
      <c r="I34" s="4"/>
      <c r="J34" s="27"/>
      <c r="K34" s="41">
        <f t="shared" si="0"/>
        <v>21991</v>
      </c>
    </row>
    <row r="35" spans="1:11" x14ac:dyDescent="0.2">
      <c r="A35" s="46" t="s">
        <v>66</v>
      </c>
      <c r="B35" s="47"/>
      <c r="C35" s="47"/>
      <c r="D35" s="42">
        <v>4590</v>
      </c>
      <c r="E35" s="39">
        <v>4590</v>
      </c>
      <c r="F35" s="4"/>
      <c r="G35" s="28"/>
      <c r="H35" s="40">
        <v>4260</v>
      </c>
      <c r="I35" s="4"/>
      <c r="J35" s="27"/>
      <c r="K35" s="41">
        <f t="shared" si="0"/>
        <v>4260</v>
      </c>
    </row>
    <row r="36" spans="1:11" x14ac:dyDescent="0.2">
      <c r="A36" s="14"/>
      <c r="B36" s="29" t="s">
        <v>58</v>
      </c>
      <c r="C36" s="30" t="s">
        <v>67</v>
      </c>
      <c r="D36" s="25">
        <v>4590</v>
      </c>
      <c r="E36" s="4">
        <v>4590</v>
      </c>
      <c r="F36" s="4"/>
      <c r="G36" s="28"/>
      <c r="H36" s="24">
        <v>4260</v>
      </c>
      <c r="I36" s="4"/>
      <c r="J36" s="27"/>
      <c r="K36" s="41">
        <f t="shared" si="0"/>
        <v>4260</v>
      </c>
    </row>
    <row r="37" spans="1:11" x14ac:dyDescent="0.2">
      <c r="A37" s="46" t="s">
        <v>75</v>
      </c>
      <c r="B37" s="47"/>
      <c r="C37" s="47"/>
      <c r="D37" s="67">
        <v>4484</v>
      </c>
      <c r="E37" s="68">
        <v>4484</v>
      </c>
      <c r="F37" s="63"/>
      <c r="G37" s="64"/>
      <c r="H37" s="69">
        <v>4484</v>
      </c>
      <c r="I37" s="68"/>
      <c r="J37" s="70"/>
      <c r="K37" s="66">
        <v>4484</v>
      </c>
    </row>
    <row r="38" spans="1:11" x14ac:dyDescent="0.2">
      <c r="A38" s="14"/>
      <c r="B38" s="29" t="s">
        <v>76</v>
      </c>
      <c r="C38" s="30" t="s">
        <v>77</v>
      </c>
      <c r="D38" s="62">
        <v>3284</v>
      </c>
      <c r="E38" s="63">
        <v>3284</v>
      </c>
      <c r="F38" s="63"/>
      <c r="G38" s="64"/>
      <c r="H38" s="65">
        <v>3284</v>
      </c>
      <c r="I38" s="63"/>
      <c r="J38" s="30"/>
      <c r="K38" s="71">
        <v>3284</v>
      </c>
    </row>
    <row r="39" spans="1:11" x14ac:dyDescent="0.2">
      <c r="A39" s="14"/>
      <c r="B39" s="29" t="s">
        <v>78</v>
      </c>
      <c r="C39" s="30" t="s">
        <v>79</v>
      </c>
      <c r="D39" s="62">
        <v>1200</v>
      </c>
      <c r="E39" s="63">
        <v>1200</v>
      </c>
      <c r="F39" s="63"/>
      <c r="G39" s="64"/>
      <c r="H39" s="65">
        <v>1200</v>
      </c>
      <c r="I39" s="63"/>
      <c r="J39" s="30"/>
      <c r="K39" s="66">
        <v>1200</v>
      </c>
    </row>
    <row r="40" spans="1:11" ht="10.8" thickBot="1" x14ac:dyDescent="0.25">
      <c r="A40" s="31" t="s">
        <v>60</v>
      </c>
      <c r="B40" s="35" t="s">
        <v>59</v>
      </c>
      <c r="C40" s="32" t="s">
        <v>68</v>
      </c>
      <c r="D40" s="31">
        <f>D15+D17+D22+D27+D35+D37</f>
        <v>1688202</v>
      </c>
      <c r="E40" s="43">
        <f>D40</f>
        <v>1688202</v>
      </c>
      <c r="F40" s="33"/>
      <c r="G40" s="34"/>
      <c r="H40" s="44">
        <f>H15+H17+H22+H27+H35+H37</f>
        <v>1230920</v>
      </c>
      <c r="I40" s="33"/>
      <c r="J40" s="7"/>
      <c r="K40" s="45">
        <f>K15+K17+K22+K27+K35+K37</f>
        <v>1230920</v>
      </c>
    </row>
    <row r="41" spans="1:11" x14ac:dyDescent="0.2">
      <c r="C41" s="36"/>
    </row>
  </sheetData>
  <mergeCells count="11">
    <mergeCell ref="A37:C37"/>
    <mergeCell ref="A3:C3"/>
    <mergeCell ref="A6:C6"/>
    <mergeCell ref="A11:C11"/>
    <mergeCell ref="D11:G11"/>
    <mergeCell ref="H11:K11"/>
    <mergeCell ref="A15:C15"/>
    <mergeCell ref="A17:C17"/>
    <mergeCell ref="A22:C22"/>
    <mergeCell ref="A27:C27"/>
    <mergeCell ref="A35:C35"/>
  </mergeCells>
  <pageMargins left="0.25" right="0.25" top="0.75" bottom="0.75" header="0.3" footer="0.3"/>
  <pageSetup paperSize="9" scale="94" orientation="landscape" r:id="rId1"/>
  <ignoredErrors>
    <ignoredError sqref="D13:K13" numberStoredAsText="1"/>
    <ignoredError sqref="B23:B26 B31:B33 B2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Светослава Василева</cp:lastModifiedBy>
  <cp:lastPrinted>2023-04-05T05:24:32Z</cp:lastPrinted>
  <dcterms:created xsi:type="dcterms:W3CDTF">2023-04-04T13:41:08Z</dcterms:created>
  <dcterms:modified xsi:type="dcterms:W3CDTF">2023-10-16T20:05:05Z</dcterms:modified>
</cp:coreProperties>
</file>