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8970" tabRatio="601" activeTab="5"/>
  </bookViews>
  <sheets>
    <sheet name="ПРИХОДИ" sheetId="1" r:id="rId1"/>
    <sheet name="ДЕЙНОСТ322ДД" sheetId="2" r:id="rId2"/>
    <sheet name="ДЕЙНОСТ389ДД" sheetId="3" r:id="rId3"/>
    <sheet name="ДЕЙНОСТ437ДД" sheetId="4" r:id="rId4"/>
    <sheet name="ДЕЙНОСТ713ДД" sheetId="5" r:id="rId5"/>
    <sheet name="ПРЕХОДНИ ОСТАТЪЦИ" sheetId="6" r:id="rId6"/>
  </sheets>
  <definedNames>
    <definedName name="Z_1C7C9B60_9A46_489B_B537_335C168EA624_.wvu.Rows" localSheetId="1" hidden="1">'ДЕЙНОСТ322ДД'!$49:$49</definedName>
    <definedName name="Z_1C7C9B60_9A46_489B_B537_335C168EA624_.wvu.Rows" localSheetId="2" hidden="1">'ДЕЙНОСТ389ДД'!$6:$6</definedName>
    <definedName name="Z_1C7C9B60_9A46_489B_B537_335C168EA624_.wvu.Rows" localSheetId="3" hidden="1">'ДЕЙНОСТ437ДД'!$43:$43</definedName>
    <definedName name="Z_30268EA8_DC67_4947_ADD6_7FAE013ADF46_.wvu.Rows" localSheetId="1" hidden="1">'ДЕЙНОСТ322ДД'!$49:$49</definedName>
    <definedName name="Z_30268EA8_DC67_4947_ADD6_7FAE013ADF46_.wvu.Rows" localSheetId="2" hidden="1">'ДЕЙНОСТ389ДД'!$6:$6</definedName>
    <definedName name="Z_30268EA8_DC67_4947_ADD6_7FAE013ADF46_.wvu.Rows" localSheetId="3" hidden="1">'ДЕЙНОСТ437ДД'!$43:$43</definedName>
    <definedName name="Z_52B9D017_9BA5_4F2F_AFB9_18DA40E79081_.wvu.Rows" localSheetId="1" hidden="1">'ДЕЙНОСТ322ДД'!$49:$49</definedName>
    <definedName name="Z_52B9D017_9BA5_4F2F_AFB9_18DA40E79081_.wvu.Rows" localSheetId="2" hidden="1">'ДЕЙНОСТ389ДД'!$6:$6</definedName>
    <definedName name="Z_52B9D017_9BA5_4F2F_AFB9_18DA40E79081_.wvu.Rows" localSheetId="3" hidden="1">'ДЕЙНОСТ437ДД'!$43:$43</definedName>
    <definedName name="Z_7C04EB87_B88E_449E_AF01_97225DDDA986_.wvu.Rows" localSheetId="1" hidden="1">'ДЕЙНОСТ322ДД'!$49:$49</definedName>
    <definedName name="Z_7C04EB87_B88E_449E_AF01_97225DDDA986_.wvu.Rows" localSheetId="2" hidden="1">'ДЕЙНОСТ389ДД'!$6:$6</definedName>
    <definedName name="Z_7C04EB87_B88E_449E_AF01_97225DDDA986_.wvu.Rows" localSheetId="3" hidden="1">'ДЕЙНОСТ437ДД'!$43:$43</definedName>
    <definedName name="Z_C597897A_B69D_4DA0_80AE_DBFCF7BE5964_.wvu.Rows" localSheetId="1" hidden="1">'ДЕЙНОСТ322ДД'!$49:$49</definedName>
    <definedName name="Z_C597897A_B69D_4DA0_80AE_DBFCF7BE5964_.wvu.Rows" localSheetId="2" hidden="1">'ДЕЙНОСТ389ДД'!$6:$6</definedName>
    <definedName name="Z_C597897A_B69D_4DA0_80AE_DBFCF7BE5964_.wvu.Rows" localSheetId="3" hidden="1">'ДЕЙНОСТ437ДД'!$43:$43</definedName>
    <definedName name="Z_E3983192_3E41_4E76_A1B8_C17C298BC6AC_.wvu.Rows" localSheetId="1" hidden="1">'ДЕЙНОСТ322ДД'!$49:$49</definedName>
    <definedName name="Z_E3983192_3E41_4E76_A1B8_C17C298BC6AC_.wvu.Rows" localSheetId="2" hidden="1">'ДЕЙНОСТ389ДД'!$6:$6</definedName>
    <definedName name="Z_E3983192_3E41_4E76_A1B8_C17C298BC6AC_.wvu.Rows" localSheetId="3" hidden="1">'ДЕЙНОСТ437ДД'!$43:$43</definedName>
    <definedName name="Z_ECAB414E_20A6_4369_AB60_668CD262646B_.wvu.Rows" localSheetId="1" hidden="1">'ДЕЙНОСТ322ДД'!$49:$49</definedName>
    <definedName name="Z_ECAB414E_20A6_4369_AB60_668CD262646B_.wvu.Rows" localSheetId="2" hidden="1">'ДЕЙНОСТ389ДД'!$6:$6</definedName>
    <definedName name="Z_ECAB414E_20A6_4369_AB60_668CD262646B_.wvu.Rows" localSheetId="3" hidden="1">'ДЕЙНОСТ437ДД'!$43:$43</definedName>
  </definedNames>
  <calcPr fullCalcOnLoad="1"/>
</workbook>
</file>

<file path=xl/comments6.xml><?xml version="1.0" encoding="utf-8"?>
<comments xmlns="http://schemas.openxmlformats.org/spreadsheetml/2006/main">
  <authors>
    <author>Bojilova</author>
  </authors>
  <commentList>
    <comment ref="D4" authorId="0">
      <text>
        <r>
          <rPr>
            <b/>
            <sz val="8"/>
            <rFont val="Tahoma"/>
            <family val="0"/>
          </rPr>
          <t>Bojilova: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<sst xmlns="http://schemas.openxmlformats.org/spreadsheetml/2006/main" count="570" uniqueCount="319">
  <si>
    <t>БРОЙ ШОФЬОРИ</t>
  </si>
  <si>
    <t>03-00</t>
  </si>
  <si>
    <t>В) УЧЕНИЦИ ВЪВ ВЕЧЕРНА ФОРМА НА ОБУЧЕНИЕ</t>
  </si>
  <si>
    <t>БРОЙ ДЕЦА В ЗДРАВНИ КАБИНЕТИ</t>
  </si>
  <si>
    <t>БРОЙ УЧЕНИЦИ В ЗДРАВНИ КАБИНЕТИ</t>
  </si>
  <si>
    <t>ИЗПЛАТЕНИ СРЕДСТВА ЗА ПРЕВОЗ НА УЧИТЕЛИ</t>
  </si>
  <si>
    <t>24-08</t>
  </si>
  <si>
    <t>24-09</t>
  </si>
  <si>
    <t>ОБЩИНСKИ ТАKСИ</t>
  </si>
  <si>
    <t>-ЗА ПОЛЗВАНЕ НА ОБЩЕЖИТИЯ И ДР.ПО ОБРАЗОВАНИЕТО</t>
  </si>
  <si>
    <t>27-08</t>
  </si>
  <si>
    <t>-ЗА ТЕХНИЧЕСKИ УСЛУГИ</t>
  </si>
  <si>
    <t>27-10</t>
  </si>
  <si>
    <t>27-11</t>
  </si>
  <si>
    <t>27-29</t>
  </si>
  <si>
    <t>ДРУГИ НЕДАНЪЧНИ ПРИХОДИ</t>
  </si>
  <si>
    <t>36-00</t>
  </si>
  <si>
    <t>36-01</t>
  </si>
  <si>
    <t xml:space="preserve"> -ПОЛУЧЕНИ ЗАСТРАХОВАТЕЛНИ ОБЕЗЩЕТЕНИЯ ЗА ДМА</t>
  </si>
  <si>
    <t>36-11</t>
  </si>
  <si>
    <t xml:space="preserve"> -ПОЛУЧЕНИ ДРУГИ ЗАСТРАХОВАТЕЛНИ ОБЕЗЩЕТЕНИЯ</t>
  </si>
  <si>
    <t>36-12</t>
  </si>
  <si>
    <t>-ДРУГИ НЕДАНЪЧНИ ПРИХОДИ</t>
  </si>
  <si>
    <t>36-19</t>
  </si>
  <si>
    <t>37-00</t>
  </si>
  <si>
    <t>ПОМОЩИ, ДАРЕНИЯ И ДР.БЕЗВЪЗМЕЗДНО ПОЛУЧЕНИ СУМИ ОТ ЧУЖБИНА</t>
  </si>
  <si>
    <t>46-70</t>
  </si>
  <si>
    <t>46-80</t>
  </si>
  <si>
    <t>ПОСТЪПЛЕНИЯ ОТ ПРОДАЖБА НА НЕФИНАНСОВИ АКТИВИ</t>
  </si>
  <si>
    <t xml:space="preserve"> - ПОСТЪПЛЕНИЯ ОТ ПРОДАЖБА НА КОМПЮТРИ И ХАРДУЕР</t>
  </si>
  <si>
    <t xml:space="preserve"> - ПОСТЪПЛЕНИЯ ОТ ПРОДАЖБА НА ДРУГО ОБОРУДВАНЕ,МАШИНИ И СЪОРЪЖЕНИЯ</t>
  </si>
  <si>
    <t>40-23</t>
  </si>
  <si>
    <t xml:space="preserve"> - ПОСТЪПЛЕНИЯ ОТ ПРОДАЖБА НА СТОПАНСКИ ИНВЕНТАР</t>
  </si>
  <si>
    <t>40-25</t>
  </si>
  <si>
    <t xml:space="preserve"> - ПОСТЪПЛЕНИЯ ОТ ПРОДАЖБА ДРУГИ ДМА</t>
  </si>
  <si>
    <t>40-29</t>
  </si>
  <si>
    <t xml:space="preserve"> - ПОСТЪПЛЕНИЯ ОТ ПРОДАЖБА НА НЕМАТЕРИАЛНИ ДЪЛГОТРАЙНИ АКТИВИ</t>
  </si>
  <si>
    <t>40-30</t>
  </si>
  <si>
    <t xml:space="preserve"> -ВНЕСЕН ДАНЪК В/У ПРИХОДИТЕ ОТ СТОП.ДЕЙНОСТ НА БЮДЖЕТНИТЕ ПРЕДПРИЯТИЯ (-)</t>
  </si>
  <si>
    <t>37-02</t>
  </si>
  <si>
    <t>40-21</t>
  </si>
  <si>
    <t>45-01</t>
  </si>
  <si>
    <t xml:space="preserve"> -КАПИТАЛОВИ ДАРЕНИЯ, ПОМОЩИ И ДРУГИ БЕЗВЪЗМЕЗДНО ПОЛУЧЕНИ СУМИ ОТ СТРАНАТА</t>
  </si>
  <si>
    <t>45-03</t>
  </si>
  <si>
    <r>
      <t xml:space="preserve">ЗАБЕЛЕЖКА: </t>
    </r>
    <r>
      <rPr>
        <sz val="12"/>
        <color indexed="8"/>
        <rFont val="Arial"/>
        <family val="2"/>
      </rPr>
      <t xml:space="preserve">В дейността се отчитат само разходите за безплатен превоз на учениците </t>
    </r>
  </si>
  <si>
    <t>БРОЙ ДЕЦА/УЧЕНИЦИ ОБУЧАВАНИ В ЛОГОПЕДИЧНИ КАБИНЕТИ</t>
  </si>
  <si>
    <t>18-00</t>
  </si>
  <si>
    <t xml:space="preserve"> - БРОЙ УЧЕНИЦИ ОБУЧАВАНИ В ЛОГОПЕДИЧНИ КАБИНЕТИ</t>
  </si>
  <si>
    <t>18-02</t>
  </si>
  <si>
    <t>ТРАНСФЕРИ (СУБСИДИИ,ВНОСКИ ) М/У  БЮДЖЕТНИ СМЕТKИ (НЕТО)</t>
  </si>
  <si>
    <t>ЗАДЪЛЖИТЕЛНИ  ОСИГУРИТЕЛНИ ВНОСKИ ОТ РАБОТОДАТЕЛИ</t>
  </si>
  <si>
    <t xml:space="preserve"> -ПРИХОДИ ОТ ЛИХВИ ПО ТЕKУЩИ БАНKОВИ СМЕТKИ</t>
  </si>
  <si>
    <t xml:space="preserve"> -ПРИХОДИ ОТ ЛИХВИ ПО СРОЧНИ ДЕПОЗИТИ</t>
  </si>
  <si>
    <t xml:space="preserve"> -ЗА АДМИНИСТРАТИВНИ УСЛУГИ</t>
  </si>
  <si>
    <t xml:space="preserve"> -ДРУГИ ОБЩ.ТАKСИ</t>
  </si>
  <si>
    <t xml:space="preserve"> -РЕАЛИЗ.KУРСОВИ Р-KИ ОТ  ВАЛУТНИ ОПЕРАЦИИ (НЕТО) (+/-)</t>
  </si>
  <si>
    <t>ВНЕСЕНИ ДДС И ДР.ДАНЪЦИ ВЪРХУ ПРОДАЖБИТЕ</t>
  </si>
  <si>
    <t>ПОМОЩИ,ДАРЕНИЯ И ДР.  БЕЗВЪЗМ.ПОЛУЧЕНИ СУМИ ОТ СТРАНАТА</t>
  </si>
  <si>
    <t xml:space="preserve"> -ТЕКУЩЕ ДАРЕНИЯ,ПОМОЩИ И ДР. БЕЗВЪЗМ.ПОЛУЧ.СУМИ ОТ СТРАНАТА</t>
  </si>
  <si>
    <t xml:space="preserve"> - ДРУГИ ТЕКУЩИ ДАРЕНИЯ, ПОМОЩИ И ДР. БЕЗВЪЗМ.ПОЛУЧ.СУМИ ОТ ЧУЖБИНА</t>
  </si>
  <si>
    <t xml:space="preserve"> -ДРУГИ КАПИТАЛОВИ ДАРЕНИЯ, ПОМОЩИ И ДРУГИ БЕЗВЪЗМЕЗДНО ПОЛУЧ.СУМИ ОТ ЧУЖБИНА</t>
  </si>
  <si>
    <t>4 01 437</t>
  </si>
  <si>
    <t>ЗДРАВЕН КАБИНЕТ В ДЕТСКИ ГРАДИНИ И УЧИЛИЩА</t>
  </si>
  <si>
    <t xml:space="preserve"> -ОСИГУРИТЕЛНИ ВНОСКИ ОТ РАБОТОДАТЕЛИ ЗА ДЪРЖАВНО ОБЩЕСТВЕНО ОСИГУРЯВАНЕ (ДОО)</t>
  </si>
  <si>
    <t>05-51</t>
  </si>
  <si>
    <t xml:space="preserve"> - ОСИГУРИТЕЛНИ ВНОСКИ ОТ РАБОТОДАТЕЛИ ЗА  УЧИТЕЛСКИЯ ПЕНСИОНЕН ФОНД (УПФ)</t>
  </si>
  <si>
    <t>05-52</t>
  </si>
  <si>
    <t xml:space="preserve"> - ЗДРАВНО-ОСИГУРИТЕЛНИ ВНОСKИ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</si>
  <si>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</si>
  <si>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</si>
  <si>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</si>
  <si>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31-18</t>
  </si>
  <si>
    <t xml:space="preserve"> - ПОЛУЧЕНИ OT ОБЩИНИ ЦЕЛЕВИ ТРАНСФЕРИ  (СУБВЕНЦИИ) от ЦБ ЧРЕЗ КОДОВЕТЕ В СЕБРА 488 001 ххх-х</t>
  </si>
  <si>
    <t xml:space="preserve"> </t>
  </si>
  <si>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</si>
  <si>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</si>
  <si>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</si>
  <si>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</si>
  <si>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-ДМС И ДР.ВЪЗНАГРАЖДЕНИЯ</t>
  </si>
  <si>
    <t>01-09</t>
  </si>
  <si>
    <t>ДР.ВЪЗНАГРАЖДЕНИЯ И ПЛАЩАНИЯ ЗА ПЕРСОНАЛА</t>
  </si>
  <si>
    <t>02-00</t>
  </si>
  <si>
    <t xml:space="preserve">до 16 г., включително трудовите разходи на шофьорите на микробусите, получени от </t>
  </si>
  <si>
    <t>МОН и издръжката им.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</si>
  <si>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</si>
  <si>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</si>
  <si>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</si>
  <si>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</si>
  <si>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 xml:space="preserve"> -ИЗПЛАТЕНИ СУМИ ОТ СБКО, ЗА ОБЛЕКЛО И ДРУГИ НА ПЕРСОНАЛА, С ХАРАКТЕР НА ВЪЗНАГРАЖДЕНИЕ</t>
  </si>
  <si>
    <t>02-05</t>
  </si>
  <si>
    <t xml:space="preserve"> -ОБЕЗЩЕТЕНИЯ НА ПЕРС.С ХАРАКТ.НА ВЪЗНАГРАЖ.</t>
  </si>
  <si>
    <t>02-08</t>
  </si>
  <si>
    <t>46-20</t>
  </si>
  <si>
    <t xml:space="preserve"> - КАПИТАЛОВИ ДАРЕНИЯ, ПОМОЩИ И ДР.БЕЗВЪЗМЕЗДНО ПОЛУЧИНИ СУМИ ОТ ЕВРОПЕЙСКИЯ СЪЮЗ</t>
  </si>
  <si>
    <t>-ДРУГИ ПЛАЩАНИЯ И  ВЪЗНАГРАЖДЕНИЯ</t>
  </si>
  <si>
    <t>02-09</t>
  </si>
  <si>
    <t>05-00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</si>
  <si>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</si>
  <si>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</si>
  <si>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</si>
  <si>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</si>
  <si>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</si>
  <si>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</si>
  <si>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</si>
  <si>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</si>
  <si>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-УЧЕБНИ И НАУЧНО-ИЗСЛЕД. РАЗХОДИ И KНИГИ ЗА БИБЛ.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</si>
  <si>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</si>
  <si>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</si>
  <si>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</si>
  <si>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</si>
  <si>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</si>
  <si>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</si>
  <si>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</si>
  <si>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</si>
  <si>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</si>
  <si>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-ПЛАТ.ДАНЪЦИ,МИТА И ТАKСИ(БЕЗ ОСИГ.ВН.ЗА ДОО,НЗОK)</t>
  </si>
  <si>
    <t>10-40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</si>
  <si>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</si>
  <si>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</si>
  <si>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</si>
  <si>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</si>
  <si>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</si>
  <si>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</si>
  <si>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</si>
  <si>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</si>
  <si>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-ДР.НЕKЛАСИФИЦИРАНИ В ДР.ПАРАГРАФИ И ПОДПАРАГРАФИ</t>
  </si>
  <si>
    <t>10-98</t>
  </si>
  <si>
    <t>СТИПЕНДИИ</t>
  </si>
  <si>
    <t>40-00</t>
  </si>
  <si>
    <t>ВСИЧКО РАЗХОДИ:</t>
  </si>
  <si>
    <t>СУБСИДИИ ЗА НЕФИНАНС.ПРЕДПР.ЗА ТЕKУЩА ДЕЙНОСТ</t>
  </si>
  <si>
    <t>43-00</t>
  </si>
  <si>
    <t>-ДРУГИ СУБСИД.И ПЛАЩАНИЯ</t>
  </si>
  <si>
    <t>43-09</t>
  </si>
  <si>
    <t>45-00</t>
  </si>
  <si>
    <t>ОСНОВЕН РЕМОНТ НА ДМА</t>
  </si>
  <si>
    <t>51-00</t>
  </si>
  <si>
    <t>ПРИДОБИВАНЕ НА ДМА</t>
  </si>
  <si>
    <t>52-00</t>
  </si>
  <si>
    <t>ПРИДОБИВАНЕ НА НДА</t>
  </si>
  <si>
    <t>53-00</t>
  </si>
  <si>
    <t>ВСИЧКО КАПИТАЛОВИ РАЗХОДИ</t>
  </si>
  <si>
    <t>99-99</t>
  </si>
  <si>
    <t>РЕЗЕРВ ЗА НЕПРЕДВИДЕНИ И НЕОТЛОЖНИ РАЗХОДИ (0098)</t>
  </si>
  <si>
    <t>97-00</t>
  </si>
  <si>
    <t>ЧИCЛEHOCT HA ПEPCOHAЛA(вкл.и числ.на мин.р.з.) B T.Ч.:</t>
  </si>
  <si>
    <t>46-10</t>
  </si>
  <si>
    <t xml:space="preserve"> - ТЕКУЩИ ДАРЕНИЯ, ПОМОЩИ И ДР.БЕЗВЪЗМЕЗДНО ПОЛУЧИНИ СУМИ ОТ ЕВРОПЕЙСКИЯ СЪЮЗ</t>
  </si>
  <si>
    <t>01-31</t>
  </si>
  <si>
    <t>ЗABEДEHИЯ ОБЩО В Т.Ч.</t>
  </si>
  <si>
    <t>12-00</t>
  </si>
  <si>
    <t xml:space="preserve"> -ЗДРАВНИ КАБИНЕТИ - БРОЙ</t>
  </si>
  <si>
    <t>12-08</t>
  </si>
  <si>
    <t xml:space="preserve"> - БРОЙ УЧИЛИЩА</t>
  </si>
  <si>
    <t>12-12</t>
  </si>
  <si>
    <t>БPOЙ УЧЕНИЦИ</t>
  </si>
  <si>
    <t>60-00</t>
  </si>
  <si>
    <t>60-01</t>
  </si>
  <si>
    <t>60-02</t>
  </si>
  <si>
    <t>63-00</t>
  </si>
  <si>
    <t>66-00</t>
  </si>
  <si>
    <t>69-00</t>
  </si>
  <si>
    <t>73-00</t>
  </si>
  <si>
    <t>НЕЩАТНА ЧИСЛЕНОСТ-БРОЙ</t>
  </si>
  <si>
    <t>88-00</t>
  </si>
  <si>
    <t>II.ВЗАИМООТНОШЕНИЯ С ЦБ</t>
  </si>
  <si>
    <t>III. ТРАНСФЕРИ</t>
  </si>
  <si>
    <t>61-00</t>
  </si>
  <si>
    <t>-ПОЛУЧЕНИ ТРАНСФЕРИ (+)</t>
  </si>
  <si>
    <t>61-01</t>
  </si>
  <si>
    <t>-ТРАНСФЕРИ ОТ МТСП ПО ПР-МИ ЗА ОСИГ.НА ЗАЕТ.(+/-)</t>
  </si>
  <si>
    <t>61-05</t>
  </si>
  <si>
    <t>61-09</t>
  </si>
  <si>
    <t>ТРАНСФ.(СУБС.ВН.)М/У БЮДЖ.И ИЗВ.БЮДЖ.С-KИ</t>
  </si>
  <si>
    <t>62-00</t>
  </si>
  <si>
    <t>62-01</t>
  </si>
  <si>
    <t>-ПРЕДОСТАВЕНИ ТРАНСФЕРИ  (-)</t>
  </si>
  <si>
    <t>62-02</t>
  </si>
  <si>
    <t>ДЕПОЗИТИ И СРЕДСТВА ПО СМЕТKИ (НЕТО)</t>
  </si>
  <si>
    <t>95-00</t>
  </si>
  <si>
    <t>-НАЛ.В ЛВ.ПО СМЕТKИ В    КРАЯ НА ПЕРИОДА (-)</t>
  </si>
  <si>
    <t>95-07</t>
  </si>
  <si>
    <t>НАТУРАЛНИ ПОКАЗАТЕЛИ:</t>
  </si>
  <si>
    <t>ВСИЧКО ЗА ДЕЙНОСТ</t>
  </si>
  <si>
    <t>CTИПEHДИAHTИ - БPOЙ</t>
  </si>
  <si>
    <t>3 01 322</t>
  </si>
  <si>
    <t>ОБЩООБРАЗОВАТЕЛНИ УЧИЛИЩА</t>
  </si>
  <si>
    <t xml:space="preserve"> -ДР.НЕKЛАСИФИЦИРАНИ В ДР.ПАРАГРАФИ И ПОДПАРАГРАФИ</t>
  </si>
  <si>
    <t>3  01 389</t>
  </si>
  <si>
    <t>ДРУГИ ДЕЙНОСТИ ПО  ОБРАЗОВАНИЕТО</t>
  </si>
  <si>
    <t>ИЗПЛАТЕНИ СРЕДСТВА ЗА ЗАКУСКИ</t>
  </si>
  <si>
    <t>19-00</t>
  </si>
  <si>
    <t xml:space="preserve"> - НА УЧЕНИЦИ ОТ 1 ДО 4 КЛАС</t>
  </si>
  <si>
    <t>19-02</t>
  </si>
  <si>
    <t>46-00</t>
  </si>
  <si>
    <t xml:space="preserve"> - ТЕКУЩИ ДАРЕНИЯ, ПОМОЩИ И ДР.БЕЗВЪЗМЕЗДНО ПОЛУЧИНИ СУМИ ОТ ДР.МЕЖДУНАРОДНИ ОРГАНИЗАЦИИ</t>
  </si>
  <si>
    <t>46-50</t>
  </si>
  <si>
    <t xml:space="preserve"> - КАПИТАЛОВИ ДАРЕНИЯ, ПОМОЩИ И ДРУГИ БЕЗВЪЗМЕЗДНО ПОЛУЧЕНИ СУМИ ОТ ДРУГИ МЕЖДУНАРОДНИ ОРГАНИЗАЦИИ</t>
  </si>
  <si>
    <t>46-60</t>
  </si>
  <si>
    <t>27-00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</si>
  <si>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</si>
  <si>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</si>
  <si>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</si>
  <si>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</si>
  <si>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</si>
  <si>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</si>
  <si>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</si>
  <si>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</si>
  <si>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>-ПРИХОДИ ОТ ДИВИДЕНТИ</t>
  </si>
  <si>
    <t>24-07</t>
  </si>
  <si>
    <t xml:space="preserve"> - БРОЙ ПЕРСОНАЛ КЪМ Ф.ОБРАЗОВАНИЕ</t>
  </si>
  <si>
    <t>60-03</t>
  </si>
  <si>
    <t>Г ) УЧЕНИЦИ В ПРОФИЛ "ИЗКУСТВА" (VІІІ-ХІІ клас)</t>
  </si>
  <si>
    <t>60-04</t>
  </si>
  <si>
    <t xml:space="preserve"> БРОЙ ЗABEДEHИЯ </t>
  </si>
  <si>
    <t>A) УЧЕНИЦИ В ОБЩООБРАЗОВАТЕЛНИ У-ЩА</t>
  </si>
  <si>
    <t>Б) БPOЙ УЧЕНИЦИ НА ИНДИВИДУАЛНА И САМОСТОЯТЕЛНА ФОРМА НА ОБУЧЕНИЕ</t>
  </si>
  <si>
    <t>7 21 713</t>
  </si>
  <si>
    <t xml:space="preserve">СПОРТ ЗА ВСИЧКИ </t>
  </si>
  <si>
    <t>19-01</t>
  </si>
  <si>
    <t xml:space="preserve">                    ДЪРЖАВНА ДЕЙНОСТ</t>
  </si>
  <si>
    <t xml:space="preserve">           ДЪРЖАВНА ДЕЙНОСТ</t>
  </si>
  <si>
    <t xml:space="preserve">                        /наименование, населено място/</t>
  </si>
  <si>
    <t xml:space="preserve">                 /подпис/</t>
  </si>
  <si>
    <t>/Подпис/</t>
  </si>
  <si>
    <t>Счетоводител: .........................</t>
  </si>
  <si>
    <t>Директор:.............................</t>
  </si>
  <si>
    <t>ВСИЧКО ПРИХОДИ ПО БЮДЖЕТА:</t>
  </si>
  <si>
    <t>НЕДАНЪЧНИ ПРИХОДИ</t>
  </si>
  <si>
    <t>Забележка: Задължително се прилага разшифровка на § 6101 и § 9507</t>
  </si>
  <si>
    <t>ТРАHСФ.(СУБС.ВH)М/У ИЗВЪHБЮДЖ.СМЕТKИ/ФОHДОВЕ</t>
  </si>
  <si>
    <t>-ПОЛУЧЕHИ ТРАHСФЕРИ (+)</t>
  </si>
  <si>
    <t>63-01</t>
  </si>
  <si>
    <t>ИБСФ</t>
  </si>
  <si>
    <t>план</t>
  </si>
  <si>
    <t>БЮДЖЕТ</t>
  </si>
  <si>
    <t>ВРЕМ.СЪХРАНЯВАНИ СРЕДСТВА И СРЕДСТВА НА РАЗПОРЕЖДАНЕ - НЕТО (+/-)</t>
  </si>
  <si>
    <t xml:space="preserve"> - СРЕДСТВА НА РАЗПОРЕЖДАНЕ ПРЕДОСТ./СЪБРАНИ ОТ/ЗА ЦБ (+/-)</t>
  </si>
  <si>
    <t>88-01</t>
  </si>
  <si>
    <t xml:space="preserve"> - СРЕДСТВА НА РАЗПОРЕЖД.ПРЕДОСТ./СЪБРАНИ ОТ/ЗА БЮДЖЕТНИ СМЕТКИ (+/-)</t>
  </si>
  <si>
    <t>88-02</t>
  </si>
  <si>
    <t xml:space="preserve"> - СРЕДСТВА НА РАЗПОРЕЖД.ПРЕДОСТ./СЪБРАНИ ОТ/ЗА ИЗВЪНБЮДЖЕТНИ СМЕТКИ (+/-)</t>
  </si>
  <si>
    <t>88-03</t>
  </si>
  <si>
    <t>IV. ОПЕРАЦИИ С ФИНАНСОВИ АКТИВИ И ПАСИВИ</t>
  </si>
  <si>
    <t>ЗАБЕЛЕЖКА: Задължително се прилага разбивка на § 6100,6200,6300 и § 9507</t>
  </si>
  <si>
    <t xml:space="preserve">ИБСФ е по опративна програма:  Разплащателна агенция, Човешки ресурси, Регионално развитие, ОПАК, Транспорт, </t>
  </si>
  <si>
    <t xml:space="preserve">                                                     /невярното се зачертава/</t>
  </si>
  <si>
    <t>дейност "БЮДЖЕТ"</t>
  </si>
  <si>
    <t xml:space="preserve">по вид източници на средства </t>
  </si>
  <si>
    <t xml:space="preserve">получени средства </t>
  </si>
  <si>
    <t>разход на средства</t>
  </si>
  <si>
    <t>Средства по ЕРС - по формула</t>
  </si>
  <si>
    <t>Добавка за  ученици рес.подпомагане</t>
  </si>
  <si>
    <t>Самостоятелна форма на обучение</t>
  </si>
  <si>
    <t>Индувидуална форма на обучение</t>
  </si>
  <si>
    <t>Средства модул "Закуски"</t>
  </si>
  <si>
    <t>Средства за средищни училища</t>
  </si>
  <si>
    <t>Средства за МТБ</t>
  </si>
  <si>
    <t>Стипендии</t>
  </si>
  <si>
    <t>Резерв нерег.разходи</t>
  </si>
  <si>
    <t>всичко делегирани средства:</t>
  </si>
  <si>
    <t>Средства модул "Грижа за всеки ученик</t>
  </si>
  <si>
    <t>Средства по ИКТ</t>
  </si>
  <si>
    <t>Външно оценяване</t>
  </si>
  <si>
    <t>Кариерно развитие</t>
  </si>
  <si>
    <t>Средства модул "Без свободен час"</t>
  </si>
  <si>
    <t>Средства за текущ ремонт</t>
  </si>
  <si>
    <t>Средства за учебници</t>
  </si>
  <si>
    <t>Пътни учители</t>
  </si>
  <si>
    <t>Възнагр.директори</t>
  </si>
  <si>
    <t>Всичко  д/ст 322 държ. д/ст</t>
  </si>
  <si>
    <t>дофинанс. д/ст 322- маломерни паралелки</t>
  </si>
  <si>
    <t>дейност 336 "Столове"МД</t>
  </si>
  <si>
    <t>дейност 337 "Извънкл.д/сти"ДД</t>
  </si>
  <si>
    <t>дейност 337 "Извънкл.д/сти"МД</t>
  </si>
  <si>
    <t>дейност 388 "Междунар.прогр..."</t>
  </si>
  <si>
    <t>Дейност  389 ДД</t>
  </si>
  <si>
    <t>дейност 389 дофинасиране</t>
  </si>
  <si>
    <t>дейност 437 "Здр.кабинет"</t>
  </si>
  <si>
    <t>Дейност 713"Спорт за всички"</t>
  </si>
  <si>
    <t>Всичко пол.средства§ 61-09</t>
  </si>
  <si>
    <t>собств.приходи</t>
  </si>
  <si>
    <t>дейност 532</t>
  </si>
  <si>
    <t>Защитено училище</t>
  </si>
  <si>
    <t xml:space="preserve"> -ВЪТР.ТРАНСФ.В СИСТ.НА ПЪРВОСТ.РАЗП.(+/-) - ТРЯБВА ДА Е РАВЕН НА НУЛА</t>
  </si>
  <si>
    <t>УЧЕБНО ЗАВЕДЕНИЕ: Основно училище "Христо Ботев" с.Ломци</t>
  </si>
  <si>
    <t>УЧЕБНО ЗАВЕДЕНИЕ: Основно учлище "Христо Ботев" с.Ломци</t>
  </si>
  <si>
    <t>наличност в каса в края на периода (-)</t>
  </si>
  <si>
    <t>95-11</t>
  </si>
  <si>
    <t>Р А</t>
  </si>
  <si>
    <t>Основно училище "Христо Ботев" с.Ломци</t>
  </si>
  <si>
    <t>76-00</t>
  </si>
  <si>
    <t>остатък каса</t>
  </si>
  <si>
    <t>63-02</t>
  </si>
  <si>
    <t>-ПОЛУЧЕНИ/ПРЕДОСТАВЕНИ ЗАЕМИ /+/-/</t>
  </si>
  <si>
    <t>средства на разпореждане § 88-01</t>
  </si>
  <si>
    <t xml:space="preserve">                   Изготвил:.......................</t>
  </si>
  <si>
    <t>УЧЕБНО ЗАВЕДЕНИЕ: "Христо Ботев" с.Ломци</t>
  </si>
  <si>
    <t>Оптимизация на уч.мрежа</t>
  </si>
  <si>
    <t>трансфери  от МОМН § 63-01</t>
  </si>
  <si>
    <t>трансфери  от МОМН § 61-01</t>
  </si>
  <si>
    <t>дарение</t>
  </si>
  <si>
    <t>Средства  за целодн.организация</t>
  </si>
  <si>
    <t>Първонач. план 2016 г.</t>
  </si>
  <si>
    <t>Актуализ. План 2016 г.</t>
  </si>
  <si>
    <t>Актуализ. план 2016 г.</t>
  </si>
  <si>
    <t>остатък 01.01.2016</t>
  </si>
  <si>
    <t>Платени данъци, такси и административни санкции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</si>
  <si>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</si>
  <si>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</si>
  <si>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t>19-81</t>
  </si>
  <si>
    <t>Отчет към 31.08.2016 г.</t>
  </si>
  <si>
    <t xml:space="preserve">                                       Справка остатъци към 30.09.2016 г.</t>
  </si>
  <si>
    <t xml:space="preserve">остатък към 30.09.2016 </t>
  </si>
  <si>
    <t>Отчет към 30.09.2016 г.</t>
  </si>
  <si>
    <t>отчет към 30.09.2016</t>
  </si>
  <si>
    <t>отчет към 30.09.16 г.</t>
  </si>
  <si>
    <t>ОТЧЕТ  КЪМ 30.09.2016 г.</t>
  </si>
  <si>
    <t xml:space="preserve">ОТЧЕТ  КЪМ 30.09.2016 г.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</si>
</sst>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;[Red]\(#,##0\)"/>
    <numFmt numFmtId="182" formatCode="0&quot; &quot;0&quot; &quot;0&quot; &quot;0"/>
    <numFmt numFmtId="183" formatCode="0&quot; &quot;0&quot; &quot;0&quot; &quot;0&quot;  г.&quot;"/>
    <numFmt numFmtId="184" formatCode="00&quot;.&quot;00&quot;.&quot;0000&quot; 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6"/>
      <name val="Times New Roman CYR"/>
      <family val="1"/>
    </font>
    <font>
      <b/>
      <i/>
      <sz val="12"/>
      <name val="Times New Roman Cyr"/>
      <family val="0"/>
    </font>
    <font>
      <sz val="10"/>
      <name val="Hebar"/>
      <family val="0"/>
    </font>
    <font>
      <sz val="12"/>
      <name val="Times New Roman Cyr"/>
      <family val="0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3" fillId="32" borderId="10" xfId="0" applyNumberFormat="1" applyFont="1" applyFill="1" applyBorder="1" applyAlignment="1" applyProtection="1">
      <alignment horizontal="center"/>
      <protection hidden="1"/>
    </xf>
    <xf numFmtId="1" fontId="3" fillId="33" borderId="11" xfId="0" applyNumberFormat="1" applyFont="1" applyFill="1" applyBorder="1" applyAlignment="1" applyProtection="1">
      <alignment horizontal="justify" vertical="top"/>
      <protection hidden="1"/>
    </xf>
    <xf numFmtId="49" fontId="4" fillId="33" borderId="12" xfId="0" applyNumberFormat="1" applyFont="1" applyFill="1" applyBorder="1" applyAlignment="1" applyProtection="1">
      <alignment horizontal="center" vertical="center"/>
      <protection hidden="1"/>
    </xf>
    <xf numFmtId="3" fontId="4" fillId="33" borderId="12" xfId="0" applyNumberFormat="1" applyFont="1" applyFill="1" applyBorder="1" applyAlignment="1" applyProtection="1">
      <alignment/>
      <protection hidden="1"/>
    </xf>
    <xf numFmtId="0" fontId="4" fillId="32" borderId="10" xfId="0" applyFont="1" applyFill="1" applyBorder="1" applyAlignment="1" applyProtection="1">
      <alignment/>
      <protection hidden="1"/>
    </xf>
    <xf numFmtId="1" fontId="4" fillId="33" borderId="11" xfId="0" applyNumberFormat="1" applyFont="1" applyFill="1" applyBorder="1" applyAlignment="1" applyProtection="1">
      <alignment horizontal="justify" vertical="top"/>
      <protection hidden="1"/>
    </xf>
    <xf numFmtId="0" fontId="5" fillId="32" borderId="10" xfId="0" applyFont="1" applyFill="1" applyBorder="1" applyAlignment="1" applyProtection="1">
      <alignment/>
      <protection hidden="1"/>
    </xf>
    <xf numFmtId="49" fontId="3" fillId="33" borderId="12" xfId="0" applyNumberFormat="1" applyFont="1" applyFill="1" applyBorder="1" applyAlignment="1" applyProtection="1">
      <alignment horizontal="center" vertical="center"/>
      <protection hidden="1"/>
    </xf>
    <xf numFmtId="3" fontId="3" fillId="33" borderId="12" xfId="0" applyNumberFormat="1" applyFont="1" applyFill="1" applyBorder="1" applyAlignment="1" applyProtection="1">
      <alignment/>
      <protection hidden="1"/>
    </xf>
    <xf numFmtId="3" fontId="0" fillId="33" borderId="12" xfId="0" applyNumberFormat="1" applyFont="1" applyFill="1" applyBorder="1" applyAlignment="1" applyProtection="1">
      <alignment/>
      <protection hidden="1"/>
    </xf>
    <xf numFmtId="3" fontId="5" fillId="33" borderId="12" xfId="0" applyNumberFormat="1" applyFont="1" applyFill="1" applyBorder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justify" vertical="top"/>
      <protection hidden="1"/>
    </xf>
    <xf numFmtId="49" fontId="5" fillId="33" borderId="12" xfId="0" applyNumberFormat="1" applyFont="1" applyFill="1" applyBorder="1" applyAlignment="1" applyProtection="1">
      <alignment horizontal="center" vertical="center"/>
      <protection hidden="1"/>
    </xf>
    <xf numFmtId="1" fontId="5" fillId="33" borderId="11" xfId="0" applyNumberFormat="1" applyFont="1" applyFill="1" applyBorder="1" applyAlignment="1" applyProtection="1">
      <alignment horizontal="justify" vertical="top"/>
      <protection hidden="1"/>
    </xf>
    <xf numFmtId="3" fontId="6" fillId="33" borderId="12" xfId="0" applyNumberFormat="1" applyFont="1" applyFill="1" applyBorder="1" applyAlignment="1" applyProtection="1">
      <alignment/>
      <protection hidden="1"/>
    </xf>
    <xf numFmtId="3" fontId="3" fillId="33" borderId="12" xfId="0" applyNumberFormat="1" applyFont="1" applyFill="1" applyBorder="1" applyAlignment="1" applyProtection="1">
      <alignment/>
      <protection locked="0"/>
    </xf>
    <xf numFmtId="1" fontId="3" fillId="33" borderId="12" xfId="0" applyNumberFormat="1" applyFont="1" applyFill="1" applyBorder="1" applyAlignment="1" applyProtection="1">
      <alignment horizontal="justify" vertical="top"/>
      <protection hidden="1"/>
    </xf>
    <xf numFmtId="1" fontId="4" fillId="33" borderId="12" xfId="0" applyNumberFormat="1" applyFont="1" applyFill="1" applyBorder="1" applyAlignment="1" applyProtection="1">
      <alignment horizontal="justify" vertical="top"/>
      <protection hidden="1"/>
    </xf>
    <xf numFmtId="3" fontId="3" fillId="33" borderId="12" xfId="0" applyNumberFormat="1" applyFont="1" applyFill="1" applyBorder="1" applyAlignment="1" applyProtection="1">
      <alignment horizontal="center"/>
      <protection hidden="1"/>
    </xf>
    <xf numFmtId="4" fontId="4" fillId="33" borderId="12" xfId="0" applyNumberFormat="1" applyFont="1" applyFill="1" applyBorder="1" applyAlignment="1" applyProtection="1">
      <alignment/>
      <protection locked="0"/>
    </xf>
    <xf numFmtId="3" fontId="4" fillId="33" borderId="12" xfId="0" applyNumberFormat="1" applyFont="1" applyFill="1" applyBorder="1" applyAlignment="1" applyProtection="1">
      <alignment/>
      <protection locked="0"/>
    </xf>
    <xf numFmtId="49" fontId="8" fillId="33" borderId="12" xfId="0" applyNumberFormat="1" applyFont="1" applyFill="1" applyBorder="1" applyAlignment="1" applyProtection="1">
      <alignment horizontal="center" vertical="center"/>
      <protection hidden="1"/>
    </xf>
    <xf numFmtId="1" fontId="10" fillId="33" borderId="11" xfId="0" applyNumberFormat="1" applyFont="1" applyFill="1" applyBorder="1" applyAlignment="1" applyProtection="1">
      <alignment horizontal="justify" vertical="top"/>
      <protection hidden="1"/>
    </xf>
    <xf numFmtId="1" fontId="9" fillId="33" borderId="11" xfId="0" applyNumberFormat="1" applyFont="1" applyFill="1" applyBorder="1" applyAlignment="1" applyProtection="1">
      <alignment horizontal="justify" vertical="top"/>
      <protection hidden="1"/>
    </xf>
    <xf numFmtId="0" fontId="3" fillId="32" borderId="10" xfId="0" applyFont="1" applyFill="1" applyBorder="1" applyAlignment="1" applyProtection="1">
      <alignment horizontal="center"/>
      <protection hidden="1"/>
    </xf>
    <xf numFmtId="1" fontId="3" fillId="33" borderId="13" xfId="0" applyNumberFormat="1" applyFont="1" applyFill="1" applyBorder="1" applyAlignment="1" applyProtection="1">
      <alignment horizontal="justify" vertical="top"/>
      <protection hidden="1"/>
    </xf>
    <xf numFmtId="49" fontId="4" fillId="33" borderId="14" xfId="0" applyNumberFormat="1" applyFont="1" applyFill="1" applyBorder="1" applyAlignment="1" applyProtection="1">
      <alignment horizontal="center" vertical="center"/>
      <protection hidden="1"/>
    </xf>
    <xf numFmtId="3" fontId="4" fillId="33" borderId="14" xfId="0" applyNumberFormat="1" applyFont="1" applyFill="1" applyBorder="1" applyAlignment="1" applyProtection="1">
      <alignment/>
      <protection hidden="1"/>
    </xf>
    <xf numFmtId="0" fontId="0" fillId="32" borderId="10" xfId="0" applyFont="1" applyFill="1" applyBorder="1" applyAlignment="1" applyProtection="1">
      <alignment/>
      <protection hidden="1"/>
    </xf>
    <xf numFmtId="49" fontId="0" fillId="33" borderId="11" xfId="0" applyNumberFormat="1" applyFont="1" applyFill="1" applyBorder="1" applyAlignment="1" applyProtection="1">
      <alignment horizontal="justify" vertical="top"/>
      <protection hidden="1"/>
    </xf>
    <xf numFmtId="49" fontId="0" fillId="33" borderId="12" xfId="0" applyNumberFormat="1" applyFont="1" applyFill="1" applyBorder="1" applyAlignment="1" applyProtection="1">
      <alignment horizontal="center" vertical="center"/>
      <protection hidden="1"/>
    </xf>
    <xf numFmtId="49" fontId="13" fillId="33" borderId="11" xfId="0" applyNumberFormat="1" applyFont="1" applyFill="1" applyBorder="1" applyAlignment="1" applyProtection="1">
      <alignment horizontal="justify" vertical="top"/>
      <protection hidden="1"/>
    </xf>
    <xf numFmtId="1" fontId="10" fillId="33" borderId="12" xfId="0" applyNumberFormat="1" applyFont="1" applyFill="1" applyBorder="1" applyAlignment="1" applyProtection="1">
      <alignment horizontal="justify" vertical="top"/>
      <protection hidden="1"/>
    </xf>
    <xf numFmtId="49" fontId="10" fillId="33" borderId="12" xfId="0" applyNumberFormat="1" applyFont="1" applyFill="1" applyBorder="1" applyAlignment="1" applyProtection="1">
      <alignment horizontal="center" vertical="center"/>
      <protection hidden="1"/>
    </xf>
    <xf numFmtId="3" fontId="14" fillId="33" borderId="12" xfId="0" applyNumberFormat="1" applyFont="1" applyFill="1" applyBorder="1" applyAlignment="1" applyProtection="1">
      <alignment/>
      <protection hidden="1"/>
    </xf>
    <xf numFmtId="3" fontId="0" fillId="33" borderId="12" xfId="0" applyNumberFormat="1" applyFont="1" applyFill="1" applyBorder="1" applyAlignment="1" applyProtection="1">
      <alignment/>
      <protection locked="0"/>
    </xf>
    <xf numFmtId="1" fontId="6" fillId="32" borderId="10" xfId="0" applyNumberFormat="1" applyFont="1" applyFill="1" applyBorder="1" applyAlignment="1" applyProtection="1">
      <alignment/>
      <protection hidden="1"/>
    </xf>
    <xf numFmtId="1" fontId="15" fillId="33" borderId="11" xfId="0" applyNumberFormat="1" applyFont="1" applyFill="1" applyBorder="1" applyAlignment="1" applyProtection="1">
      <alignment horizontal="justify" vertical="top"/>
      <protection hidden="1"/>
    </xf>
    <xf numFmtId="49" fontId="15" fillId="33" borderId="12" xfId="0" applyNumberFormat="1" applyFont="1" applyFill="1" applyBorder="1" applyAlignment="1" applyProtection="1">
      <alignment horizontal="center" vertical="center"/>
      <protection hidden="1"/>
    </xf>
    <xf numFmtId="3" fontId="15" fillId="33" borderId="12" xfId="0" applyNumberFormat="1" applyFont="1" applyFill="1" applyBorder="1" applyAlignment="1" applyProtection="1">
      <alignment/>
      <protection hidden="1"/>
    </xf>
    <xf numFmtId="1" fontId="0" fillId="32" borderId="10" xfId="0" applyNumberFormat="1" applyFont="1" applyFill="1" applyBorder="1" applyAlignment="1" applyProtection="1">
      <alignment/>
      <protection hidden="1"/>
    </xf>
    <xf numFmtId="1" fontId="0" fillId="33" borderId="11" xfId="0" applyNumberFormat="1" applyFont="1" applyFill="1" applyBorder="1" applyAlignment="1" applyProtection="1">
      <alignment horizontal="justify" vertical="top"/>
      <protection hidden="1"/>
    </xf>
    <xf numFmtId="0" fontId="11" fillId="32" borderId="10" xfId="0" applyFont="1" applyFill="1" applyBorder="1" applyAlignment="1" applyProtection="1">
      <alignment/>
      <protection hidden="1"/>
    </xf>
    <xf numFmtId="1" fontId="6" fillId="33" borderId="11" xfId="0" applyNumberFormat="1" applyFont="1" applyFill="1" applyBorder="1" applyAlignment="1" applyProtection="1">
      <alignment horizontal="justify" vertical="top"/>
      <protection hidden="1"/>
    </xf>
    <xf numFmtId="49" fontId="6" fillId="33" borderId="12" xfId="0" applyNumberFormat="1" applyFont="1" applyFill="1" applyBorder="1" applyAlignment="1" applyProtection="1">
      <alignment horizontal="center" vertical="center"/>
      <protection hidden="1"/>
    </xf>
    <xf numFmtId="1" fontId="6" fillId="33" borderId="12" xfId="0" applyNumberFormat="1" applyFont="1" applyFill="1" applyBorder="1" applyAlignment="1" applyProtection="1">
      <alignment horizontal="justify" vertical="top"/>
      <protection hidden="1"/>
    </xf>
    <xf numFmtId="1" fontId="11" fillId="32" borderId="10" xfId="0" applyNumberFormat="1" applyFont="1" applyFill="1" applyBorder="1" applyAlignment="1" applyProtection="1">
      <alignment/>
      <protection hidden="1"/>
    </xf>
    <xf numFmtId="1" fontId="11" fillId="33" borderId="11" xfId="0" applyNumberFormat="1" applyFont="1" applyFill="1" applyBorder="1" applyAlignment="1" applyProtection="1">
      <alignment horizontal="justify" vertical="top"/>
      <protection hidden="1"/>
    </xf>
    <xf numFmtId="0" fontId="0" fillId="0" borderId="0" xfId="0" applyFont="1" applyAlignment="1">
      <alignment/>
    </xf>
    <xf numFmtId="0" fontId="4" fillId="33" borderId="11" xfId="0" applyNumberFormat="1" applyFont="1" applyFill="1" applyBorder="1" applyAlignment="1" applyProtection="1">
      <alignment horizontal="justify" vertical="top"/>
      <protection hidden="1"/>
    </xf>
    <xf numFmtId="0" fontId="17" fillId="0" borderId="0" xfId="0" applyFont="1" applyAlignment="1">
      <alignment/>
    </xf>
    <xf numFmtId="180" fontId="4" fillId="33" borderId="12" xfId="0" applyNumberFormat="1" applyFont="1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11" fillId="35" borderId="12" xfId="0" applyFont="1" applyFill="1" applyBorder="1" applyAlignment="1" applyProtection="1">
      <alignment horizontal="center" vertical="center" wrapText="1"/>
      <protection locked="0"/>
    </xf>
    <xf numFmtId="1" fontId="6" fillId="33" borderId="11" xfId="0" applyNumberFormat="1" applyFont="1" applyFill="1" applyBorder="1" applyAlignment="1" applyProtection="1">
      <alignment horizontal="justify" vertical="top"/>
      <protection/>
    </xf>
    <xf numFmtId="49" fontId="6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1" xfId="0" applyNumberFormat="1" applyFont="1" applyFill="1" applyBorder="1" applyAlignment="1" applyProtection="1">
      <alignment horizontal="justify" vertical="top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3" fontId="0" fillId="33" borderId="12" xfId="0" applyNumberFormat="1" applyFont="1" applyFill="1" applyBorder="1" applyAlignment="1" applyProtection="1">
      <alignment/>
      <protection/>
    </xf>
    <xf numFmtId="0" fontId="0" fillId="4" borderId="12" xfId="0" applyFill="1" applyBorder="1" applyAlignment="1">
      <alignment/>
    </xf>
    <xf numFmtId="3" fontId="6" fillId="4" borderId="12" xfId="0" applyNumberFormat="1" applyFont="1" applyFill="1" applyBorder="1" applyAlignment="1" applyProtection="1">
      <alignment/>
      <protection hidden="1"/>
    </xf>
    <xf numFmtId="3" fontId="15" fillId="4" borderId="12" xfId="0" applyNumberFormat="1" applyFont="1" applyFill="1" applyBorder="1" applyAlignment="1" applyProtection="1">
      <alignment/>
      <protection hidden="1"/>
    </xf>
    <xf numFmtId="0" fontId="11" fillId="36" borderId="12" xfId="0" applyFont="1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 applyProtection="1">
      <alignment/>
      <protection locked="0"/>
    </xf>
    <xf numFmtId="1" fontId="15" fillId="33" borderId="11" xfId="0" applyNumberFormat="1" applyFont="1" applyFill="1" applyBorder="1" applyAlignment="1" applyProtection="1">
      <alignment horizontal="justify" vertical="top"/>
      <protection/>
    </xf>
    <xf numFmtId="1" fontId="3" fillId="33" borderId="12" xfId="0" applyNumberFormat="1" applyFont="1" applyFill="1" applyBorder="1" applyAlignment="1" applyProtection="1">
      <alignment horizontal="justify" vertical="top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1" fontId="4" fillId="33" borderId="12" xfId="0" applyNumberFormat="1" applyFont="1" applyFill="1" applyBorder="1" applyAlignment="1" applyProtection="1">
      <alignment horizontal="justify" vertical="top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3" fontId="3" fillId="4" borderId="12" xfId="0" applyNumberFormat="1" applyFont="1" applyFill="1" applyBorder="1" applyAlignment="1" applyProtection="1">
      <alignment/>
      <protection hidden="1"/>
    </xf>
    <xf numFmtId="3" fontId="3" fillId="4" borderId="12" xfId="0" applyNumberFormat="1" applyFont="1" applyFill="1" applyBorder="1" applyAlignment="1" applyProtection="1">
      <alignment/>
      <protection locked="0"/>
    </xf>
    <xf numFmtId="0" fontId="12" fillId="35" borderId="12" xfId="0" applyFon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37" borderId="15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0" fillId="34" borderId="12" xfId="0" applyFill="1" applyBorder="1" applyAlignment="1">
      <alignment wrapText="1"/>
    </xf>
    <xf numFmtId="0" fontId="0" fillId="38" borderId="12" xfId="0" applyFill="1" applyBorder="1" applyAlignment="1">
      <alignment/>
    </xf>
    <xf numFmtId="0" fontId="0" fillId="34" borderId="12" xfId="0" applyFill="1" applyBorder="1" applyAlignment="1" applyProtection="1">
      <alignment wrapText="1"/>
      <protection locked="0"/>
    </xf>
    <xf numFmtId="0" fontId="0" fillId="4" borderId="12" xfId="0" applyFont="1" applyFill="1" applyBorder="1" applyAlignment="1" applyProtection="1">
      <alignment/>
      <protection locked="0"/>
    </xf>
    <xf numFmtId="3" fontId="0" fillId="34" borderId="14" xfId="0" applyNumberFormat="1" applyFill="1" applyBorder="1" applyAlignment="1" applyProtection="1">
      <alignment/>
      <protection locked="0"/>
    </xf>
    <xf numFmtId="49" fontId="11" fillId="33" borderId="12" xfId="0" applyNumberFormat="1" applyFont="1" applyFill="1" applyBorder="1" applyAlignment="1" applyProtection="1">
      <alignment horizontal="center" vertical="center"/>
      <protection/>
    </xf>
    <xf numFmtId="3" fontId="11" fillId="33" borderId="12" xfId="0" applyNumberFormat="1" applyFont="1" applyFill="1" applyBorder="1" applyAlignment="1" applyProtection="1">
      <alignment/>
      <protection/>
    </xf>
    <xf numFmtId="0" fontId="11" fillId="4" borderId="12" xfId="0" applyFont="1" applyFill="1" applyBorder="1" applyAlignment="1" applyProtection="1">
      <alignment/>
      <protection locked="0"/>
    </xf>
    <xf numFmtId="49" fontId="11" fillId="33" borderId="11" xfId="0" applyNumberFormat="1" applyFont="1" applyFill="1" applyBorder="1" applyAlignment="1" applyProtection="1">
      <alignment horizontal="justify" vertical="top"/>
      <protection/>
    </xf>
    <xf numFmtId="3" fontId="16" fillId="33" borderId="12" xfId="0" applyNumberFormat="1" applyFont="1" applyFill="1" applyBorder="1" applyAlignment="1" applyProtection="1">
      <alignment/>
      <protection locked="0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49" fontId="11" fillId="37" borderId="16" xfId="0" applyNumberFormat="1" applyFont="1" applyFill="1" applyBorder="1" applyAlignment="1">
      <alignment horizontal="center" vertical="center" wrapText="1"/>
    </xf>
    <xf numFmtId="0" fontId="20" fillId="33" borderId="12" xfId="33" applyFont="1" applyFill="1" applyBorder="1" applyAlignment="1" applyProtection="1">
      <alignment horizontal="left" vertical="center"/>
      <protection/>
    </xf>
    <xf numFmtId="0" fontId="20" fillId="33" borderId="18" xfId="33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/>
      <protection hidden="1"/>
    </xf>
    <xf numFmtId="0" fontId="21" fillId="33" borderId="19" xfId="34" applyFont="1" applyFill="1" applyBorder="1" applyAlignment="1" applyProtection="1">
      <alignment horizontal="left" vertical="center" wrapText="1"/>
      <protection/>
    </xf>
    <xf numFmtId="0" fontId="21" fillId="33" borderId="20" xfId="34" applyFont="1" applyFill="1" applyBorder="1" applyAlignment="1" applyProtection="1">
      <alignment horizontal="left" vertical="center" wrapText="1"/>
      <protection/>
    </xf>
    <xf numFmtId="3" fontId="5" fillId="4" borderId="12" xfId="0" applyNumberFormat="1" applyFont="1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4.7109375" style="0" customWidth="1"/>
    <col min="2" max="2" width="48.57421875" style="0" customWidth="1"/>
    <col min="3" max="3" width="8.140625" style="0" customWidth="1"/>
    <col min="4" max="4" width="12.00390625" style="0" customWidth="1"/>
    <col min="5" max="6" width="11.140625" style="0" customWidth="1"/>
    <col min="7" max="7" width="8.28125" style="0" customWidth="1"/>
    <col min="8" max="8" width="9.8515625" style="0" customWidth="1"/>
    <col min="10" max="10" width="10.00390625" style="0" customWidth="1"/>
  </cols>
  <sheetData>
    <row r="1" spans="1:8" ht="15.75">
      <c r="A1" s="54"/>
      <c r="B1" s="101" t="s">
        <v>317</v>
      </c>
      <c r="C1" s="101"/>
      <c r="D1" s="101"/>
      <c r="E1" s="101"/>
      <c r="F1" s="101"/>
      <c r="G1" s="54"/>
      <c r="H1" s="54"/>
    </row>
    <row r="2" spans="1:8" ht="12.75">
      <c r="A2" s="54"/>
      <c r="B2" s="54"/>
      <c r="C2" s="54"/>
      <c r="D2" s="54"/>
      <c r="E2" s="54"/>
      <c r="F2" s="54"/>
      <c r="G2" s="54"/>
      <c r="H2" s="54"/>
    </row>
    <row r="3" spans="1:8" ht="12.75">
      <c r="A3" s="100" t="s">
        <v>285</v>
      </c>
      <c r="B3" s="100"/>
      <c r="C3" s="100"/>
      <c r="D3" s="100"/>
      <c r="E3" s="100"/>
      <c r="F3" s="100"/>
      <c r="G3" s="54"/>
      <c r="H3" s="54"/>
    </row>
    <row r="4" spans="1:10" ht="12.75">
      <c r="A4" s="54"/>
      <c r="B4" s="54" t="s">
        <v>222</v>
      </c>
      <c r="C4" s="54"/>
      <c r="D4" s="102" t="s">
        <v>235</v>
      </c>
      <c r="E4" s="102"/>
      <c r="F4" s="102"/>
      <c r="G4" s="99" t="s">
        <v>233</v>
      </c>
      <c r="H4" s="99"/>
      <c r="I4" s="99" t="s">
        <v>289</v>
      </c>
      <c r="J4" s="99"/>
    </row>
    <row r="5" spans="1:10" ht="51">
      <c r="A5" s="66"/>
      <c r="B5" s="66"/>
      <c r="C5" s="66"/>
      <c r="D5" s="56" t="s">
        <v>303</v>
      </c>
      <c r="E5" s="56" t="s">
        <v>304</v>
      </c>
      <c r="F5" s="56" t="s">
        <v>314</v>
      </c>
      <c r="G5" s="65" t="s">
        <v>234</v>
      </c>
      <c r="H5" s="65" t="s">
        <v>315</v>
      </c>
      <c r="I5" s="65" t="s">
        <v>234</v>
      </c>
      <c r="J5" s="65" t="s">
        <v>315</v>
      </c>
    </row>
    <row r="6" spans="1:10" ht="12.75">
      <c r="A6" s="29"/>
      <c r="B6" s="30"/>
      <c r="C6" s="31"/>
      <c r="D6" s="10"/>
      <c r="E6" s="10"/>
      <c r="F6" s="10"/>
      <c r="G6" s="62"/>
      <c r="H6" s="62"/>
      <c r="I6" s="62"/>
      <c r="J6" s="62"/>
    </row>
    <row r="7" spans="1:10" ht="20.25">
      <c r="A7" s="29"/>
      <c r="B7" s="32"/>
      <c r="C7" s="13"/>
      <c r="D7" s="10"/>
      <c r="E7" s="10"/>
      <c r="F7" s="10"/>
      <c r="G7" s="62"/>
      <c r="H7" s="62"/>
      <c r="I7" s="62"/>
      <c r="J7" s="62"/>
    </row>
    <row r="8" spans="1:10" ht="15.75">
      <c r="A8" s="29"/>
      <c r="B8" s="33" t="s">
        <v>228</v>
      </c>
      <c r="C8" s="34"/>
      <c r="D8" s="35">
        <f aca="true" t="shared" si="0" ref="D8:J8">SUM(D10+D17+D22+D27+D29+D35+D38)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</row>
    <row r="9" spans="1:10" ht="12.75">
      <c r="A9" s="29"/>
      <c r="B9" s="18"/>
      <c r="C9" s="3"/>
      <c r="D9" s="10"/>
      <c r="E9" s="10"/>
      <c r="F9" s="10"/>
      <c r="G9" s="62"/>
      <c r="H9" s="62"/>
      <c r="I9" s="62"/>
      <c r="J9" s="62"/>
    </row>
    <row r="10" spans="1:10" ht="15">
      <c r="A10" s="29"/>
      <c r="B10" s="17" t="s">
        <v>200</v>
      </c>
      <c r="C10" s="8" t="s">
        <v>201</v>
      </c>
      <c r="D10" s="15">
        <f aca="true" t="shared" si="1" ref="D10:J10">SUM(D11:D16)</f>
        <v>0</v>
      </c>
      <c r="E10" s="15">
        <f t="shared" si="1"/>
        <v>0</v>
      </c>
      <c r="F10" s="15">
        <f t="shared" si="1"/>
        <v>0</v>
      </c>
      <c r="G10" s="63">
        <f t="shared" si="1"/>
        <v>0</v>
      </c>
      <c r="H10" s="63">
        <f t="shared" si="1"/>
        <v>0</v>
      </c>
      <c r="I10" s="63">
        <f t="shared" si="1"/>
        <v>0</v>
      </c>
      <c r="J10" s="63">
        <f t="shared" si="1"/>
        <v>0</v>
      </c>
    </row>
    <row r="11" spans="1:10" ht="25.5">
      <c r="A11" s="29"/>
      <c r="B11" s="18" t="s">
        <v>202</v>
      </c>
      <c r="C11" s="3" t="s">
        <v>203</v>
      </c>
      <c r="D11" s="36"/>
      <c r="E11" s="36"/>
      <c r="F11" s="36"/>
      <c r="G11" s="75"/>
      <c r="H11" s="75"/>
      <c r="I11" s="75"/>
      <c r="J11" s="75"/>
    </row>
    <row r="12" spans="1:10" ht="12.75">
      <c r="A12" s="29"/>
      <c r="B12" s="18" t="s">
        <v>204</v>
      </c>
      <c r="C12" s="3" t="s">
        <v>205</v>
      </c>
      <c r="D12" s="36"/>
      <c r="E12" s="36"/>
      <c r="F12" s="36"/>
      <c r="G12" s="75"/>
      <c r="H12" s="75"/>
      <c r="I12" s="75"/>
      <c r="J12" s="75"/>
    </row>
    <row r="13" spans="1:10" ht="12.75">
      <c r="A13" s="29"/>
      <c r="B13" s="18" t="s">
        <v>206</v>
      </c>
      <c r="C13" s="3" t="s">
        <v>207</v>
      </c>
      <c r="D13" s="36"/>
      <c r="E13" s="36"/>
      <c r="F13" s="36"/>
      <c r="G13" s="75"/>
      <c r="H13" s="75"/>
      <c r="I13" s="75"/>
      <c r="J13" s="75"/>
    </row>
    <row r="14" spans="1:10" ht="12.75">
      <c r="A14" s="29"/>
      <c r="B14" s="18" t="s">
        <v>208</v>
      </c>
      <c r="C14" s="3" t="s">
        <v>209</v>
      </c>
      <c r="D14" s="36"/>
      <c r="E14" s="36"/>
      <c r="F14" s="36"/>
      <c r="G14" s="75"/>
      <c r="H14" s="75"/>
      <c r="I14" s="75"/>
      <c r="J14" s="75"/>
    </row>
    <row r="15" spans="1:10" ht="25.5">
      <c r="A15" s="29"/>
      <c r="B15" s="18" t="s">
        <v>51</v>
      </c>
      <c r="C15" s="3" t="s">
        <v>6</v>
      </c>
      <c r="D15" s="36"/>
      <c r="E15" s="36"/>
      <c r="F15" s="36">
        <v>0</v>
      </c>
      <c r="G15" s="75"/>
      <c r="H15" s="75"/>
      <c r="I15" s="75"/>
      <c r="J15" s="75"/>
    </row>
    <row r="16" spans="1:10" ht="12.75">
      <c r="A16" s="29"/>
      <c r="B16" s="18" t="s">
        <v>52</v>
      </c>
      <c r="C16" s="3" t="s">
        <v>7</v>
      </c>
      <c r="D16" s="36"/>
      <c r="E16" s="36"/>
      <c r="F16" s="36"/>
      <c r="G16" s="75"/>
      <c r="H16" s="75"/>
      <c r="I16" s="75"/>
      <c r="J16" s="75"/>
    </row>
    <row r="17" spans="1:10" ht="15">
      <c r="A17" s="29"/>
      <c r="B17" s="17" t="s">
        <v>8</v>
      </c>
      <c r="C17" s="8" t="s">
        <v>199</v>
      </c>
      <c r="D17" s="15">
        <f aca="true" t="shared" si="2" ref="D17:J17">SUM(D18:D21)</f>
        <v>0</v>
      </c>
      <c r="E17" s="15">
        <f t="shared" si="2"/>
        <v>0</v>
      </c>
      <c r="F17" s="15">
        <f t="shared" si="2"/>
        <v>0</v>
      </c>
      <c r="G17" s="63">
        <f t="shared" si="2"/>
        <v>0</v>
      </c>
      <c r="H17" s="63">
        <f t="shared" si="2"/>
        <v>0</v>
      </c>
      <c r="I17" s="63">
        <f t="shared" si="2"/>
        <v>0</v>
      </c>
      <c r="J17" s="63">
        <f t="shared" si="2"/>
        <v>0</v>
      </c>
    </row>
    <row r="18" spans="1:10" ht="25.5">
      <c r="A18" s="29"/>
      <c r="B18" s="18" t="s">
        <v>9</v>
      </c>
      <c r="C18" s="3" t="s">
        <v>10</v>
      </c>
      <c r="D18" s="36"/>
      <c r="E18" s="36"/>
      <c r="F18" s="36"/>
      <c r="G18" s="75"/>
      <c r="H18" s="75"/>
      <c r="I18" s="75"/>
      <c r="J18" s="75"/>
    </row>
    <row r="19" spans="1:10" ht="12.75">
      <c r="A19" s="29"/>
      <c r="B19" s="18" t="s">
        <v>11</v>
      </c>
      <c r="C19" s="3" t="s">
        <v>12</v>
      </c>
      <c r="D19" s="36"/>
      <c r="E19" s="36"/>
      <c r="F19" s="36"/>
      <c r="G19" s="75"/>
      <c r="H19" s="75"/>
      <c r="I19" s="75"/>
      <c r="J19" s="75"/>
    </row>
    <row r="20" spans="1:10" ht="12.75">
      <c r="A20" s="29"/>
      <c r="B20" s="18" t="s">
        <v>53</v>
      </c>
      <c r="C20" s="3" t="s">
        <v>13</v>
      </c>
      <c r="D20" s="36"/>
      <c r="E20" s="36"/>
      <c r="F20" s="36"/>
      <c r="G20" s="75"/>
      <c r="H20" s="75"/>
      <c r="I20" s="75"/>
      <c r="J20" s="75"/>
    </row>
    <row r="21" spans="1:10" ht="12.75">
      <c r="A21" s="29"/>
      <c r="B21" s="18" t="s">
        <v>54</v>
      </c>
      <c r="C21" s="3" t="s">
        <v>14</v>
      </c>
      <c r="D21" s="36"/>
      <c r="E21" s="36"/>
      <c r="F21" s="36"/>
      <c r="G21" s="75"/>
      <c r="H21" s="75"/>
      <c r="I21" s="75"/>
      <c r="J21" s="75"/>
    </row>
    <row r="22" spans="1:10" ht="15">
      <c r="A22" s="29"/>
      <c r="B22" s="17" t="s">
        <v>15</v>
      </c>
      <c r="C22" s="8" t="s">
        <v>16</v>
      </c>
      <c r="D22" s="15">
        <f aca="true" t="shared" si="3" ref="D22:J22">SUM(D23:D26)</f>
        <v>0</v>
      </c>
      <c r="E22" s="15">
        <f t="shared" si="3"/>
        <v>0</v>
      </c>
      <c r="F22" s="15">
        <f t="shared" si="3"/>
        <v>0</v>
      </c>
      <c r="G22" s="63">
        <f t="shared" si="3"/>
        <v>0</v>
      </c>
      <c r="H22" s="63">
        <f t="shared" si="3"/>
        <v>0</v>
      </c>
      <c r="I22" s="63">
        <f t="shared" si="3"/>
        <v>0</v>
      </c>
      <c r="J22" s="63">
        <f t="shared" si="3"/>
        <v>0</v>
      </c>
    </row>
    <row r="23" spans="1:10" ht="25.5">
      <c r="A23" s="29"/>
      <c r="B23" s="18" t="s">
        <v>55</v>
      </c>
      <c r="C23" s="3" t="s">
        <v>17</v>
      </c>
      <c r="D23" s="36"/>
      <c r="E23" s="36"/>
      <c r="F23" s="36"/>
      <c r="G23" s="75"/>
      <c r="H23" s="75"/>
      <c r="I23" s="75"/>
      <c r="J23" s="75"/>
    </row>
    <row r="24" spans="1:10" ht="25.5">
      <c r="A24" s="29"/>
      <c r="B24" s="18" t="s">
        <v>18</v>
      </c>
      <c r="C24" s="3" t="s">
        <v>19</v>
      </c>
      <c r="D24" s="36"/>
      <c r="E24" s="36"/>
      <c r="F24" s="36"/>
      <c r="G24" s="75"/>
      <c r="H24" s="75"/>
      <c r="I24" s="75"/>
      <c r="J24" s="75"/>
    </row>
    <row r="25" spans="1:10" ht="25.5">
      <c r="A25" s="29"/>
      <c r="B25" s="18" t="s">
        <v>20</v>
      </c>
      <c r="C25" s="3" t="s">
        <v>21</v>
      </c>
      <c r="D25" s="36"/>
      <c r="E25" s="36"/>
      <c r="F25" s="36"/>
      <c r="G25" s="75"/>
      <c r="H25" s="75"/>
      <c r="I25" s="75"/>
      <c r="J25" s="75"/>
    </row>
    <row r="26" spans="1:10" ht="12.75">
      <c r="A26" s="29"/>
      <c r="B26" s="18" t="s">
        <v>22</v>
      </c>
      <c r="C26" s="3" t="s">
        <v>23</v>
      </c>
      <c r="D26" s="36"/>
      <c r="E26" s="36"/>
      <c r="F26" s="36">
        <v>0</v>
      </c>
      <c r="G26" s="75"/>
      <c r="H26" s="75"/>
      <c r="I26" s="75"/>
      <c r="J26" s="75"/>
    </row>
    <row r="27" spans="1:10" ht="30">
      <c r="A27" s="29"/>
      <c r="B27" s="17" t="s">
        <v>56</v>
      </c>
      <c r="C27" s="8" t="s">
        <v>24</v>
      </c>
      <c r="D27" s="15">
        <v>0</v>
      </c>
      <c r="E27" s="15">
        <v>0</v>
      </c>
      <c r="F27" s="15">
        <v>0</v>
      </c>
      <c r="G27" s="63">
        <v>0</v>
      </c>
      <c r="H27" s="63">
        <v>0</v>
      </c>
      <c r="I27" s="63">
        <v>0</v>
      </c>
      <c r="J27" s="63">
        <v>0</v>
      </c>
    </row>
    <row r="28" spans="1:10" ht="38.25">
      <c r="A28" s="29"/>
      <c r="B28" s="18" t="s">
        <v>38</v>
      </c>
      <c r="C28" s="3" t="s">
        <v>39</v>
      </c>
      <c r="D28" s="36"/>
      <c r="E28" s="36"/>
      <c r="F28" s="36">
        <v>0</v>
      </c>
      <c r="G28" s="75"/>
      <c r="H28" s="75"/>
      <c r="I28" s="75"/>
      <c r="J28" s="75"/>
    </row>
    <row r="29" spans="1:10" ht="30">
      <c r="A29" s="29"/>
      <c r="B29" s="17" t="s">
        <v>28</v>
      </c>
      <c r="C29" s="8" t="s">
        <v>128</v>
      </c>
      <c r="D29" s="15">
        <f aca="true" t="shared" si="4" ref="D29:J29">SUM(D30:D34)</f>
        <v>0</v>
      </c>
      <c r="E29" s="15">
        <f t="shared" si="4"/>
        <v>0</v>
      </c>
      <c r="F29" s="15">
        <f t="shared" si="4"/>
        <v>0</v>
      </c>
      <c r="G29" s="63">
        <f t="shared" si="4"/>
        <v>0</v>
      </c>
      <c r="H29" s="63">
        <f t="shared" si="4"/>
        <v>0</v>
      </c>
      <c r="I29" s="63">
        <f t="shared" si="4"/>
        <v>0</v>
      </c>
      <c r="J29" s="63">
        <f t="shared" si="4"/>
        <v>0</v>
      </c>
    </row>
    <row r="30" spans="1:10" ht="25.5">
      <c r="A30" s="29"/>
      <c r="B30" s="18" t="s">
        <v>29</v>
      </c>
      <c r="C30" s="3" t="s">
        <v>40</v>
      </c>
      <c r="D30" s="36"/>
      <c r="E30" s="36"/>
      <c r="F30" s="36"/>
      <c r="G30" s="75"/>
      <c r="H30" s="75"/>
      <c r="I30" s="75"/>
      <c r="J30" s="75"/>
    </row>
    <row r="31" spans="1:10" ht="25.5">
      <c r="A31" s="29"/>
      <c r="B31" s="18" t="s">
        <v>30</v>
      </c>
      <c r="C31" s="3" t="s">
        <v>31</v>
      </c>
      <c r="D31" s="36"/>
      <c r="E31" s="36"/>
      <c r="F31" s="36"/>
      <c r="G31" s="75"/>
      <c r="H31" s="75"/>
      <c r="I31" s="75"/>
      <c r="J31" s="75"/>
    </row>
    <row r="32" spans="1:10" ht="25.5">
      <c r="A32" s="29"/>
      <c r="B32" s="18" t="s">
        <v>32</v>
      </c>
      <c r="C32" s="3" t="s">
        <v>33</v>
      </c>
      <c r="D32" s="36"/>
      <c r="E32" s="36"/>
      <c r="F32" s="36"/>
      <c r="G32" s="75"/>
      <c r="H32" s="75"/>
      <c r="I32" s="75"/>
      <c r="J32" s="75"/>
    </row>
    <row r="33" spans="1:10" ht="25.5">
      <c r="A33" s="29"/>
      <c r="B33" s="18" t="s">
        <v>36</v>
      </c>
      <c r="C33" s="3" t="s">
        <v>37</v>
      </c>
      <c r="D33" s="36"/>
      <c r="E33" s="36"/>
      <c r="F33" s="36"/>
      <c r="G33" s="75"/>
      <c r="H33" s="75"/>
      <c r="I33" s="75"/>
      <c r="J33" s="75"/>
    </row>
    <row r="34" spans="1:10" ht="12.75">
      <c r="A34" s="29"/>
      <c r="B34" s="18" t="s">
        <v>34</v>
      </c>
      <c r="C34" s="3" t="s">
        <v>35</v>
      </c>
      <c r="D34" s="36"/>
      <c r="E34" s="36"/>
      <c r="F34" s="36"/>
      <c r="G34" s="75"/>
      <c r="H34" s="75"/>
      <c r="I34" s="75"/>
      <c r="J34" s="75"/>
    </row>
    <row r="35" spans="1:10" ht="35.25" customHeight="1">
      <c r="A35" s="29"/>
      <c r="B35" s="17" t="s">
        <v>57</v>
      </c>
      <c r="C35" s="8" t="s">
        <v>134</v>
      </c>
      <c r="D35" s="15">
        <f aca="true" t="shared" si="5" ref="D35:J35">SUM(D36:D37)</f>
        <v>0</v>
      </c>
      <c r="E35" s="15">
        <f t="shared" si="5"/>
        <v>0</v>
      </c>
      <c r="F35" s="15">
        <f t="shared" si="5"/>
        <v>0</v>
      </c>
      <c r="G35" s="63">
        <f t="shared" si="5"/>
        <v>0</v>
      </c>
      <c r="H35" s="63">
        <f t="shared" si="5"/>
        <v>0</v>
      </c>
      <c r="I35" s="63">
        <f t="shared" si="5"/>
        <v>0</v>
      </c>
      <c r="J35" s="63">
        <f t="shared" si="5"/>
        <v>0</v>
      </c>
    </row>
    <row r="36" spans="1:10" ht="25.5">
      <c r="A36" s="29"/>
      <c r="B36" s="18" t="s">
        <v>58</v>
      </c>
      <c r="C36" s="3" t="s">
        <v>41</v>
      </c>
      <c r="D36" s="36"/>
      <c r="E36" s="36"/>
      <c r="F36" s="36">
        <v>0</v>
      </c>
      <c r="G36" s="75"/>
      <c r="H36" s="75"/>
      <c r="I36" s="75"/>
      <c r="J36" s="75"/>
    </row>
    <row r="37" spans="1:10" ht="25.5">
      <c r="A37" s="29"/>
      <c r="B37" s="18" t="s">
        <v>42</v>
      </c>
      <c r="C37" s="3" t="s">
        <v>43</v>
      </c>
      <c r="D37" s="36"/>
      <c r="E37" s="36"/>
      <c r="F37" s="36"/>
      <c r="G37" s="75"/>
      <c r="H37" s="75"/>
      <c r="I37" s="75"/>
      <c r="J37" s="75"/>
    </row>
    <row r="38" spans="1:10" ht="45">
      <c r="A38" s="29"/>
      <c r="B38" s="17" t="s">
        <v>25</v>
      </c>
      <c r="C38" s="8" t="s">
        <v>194</v>
      </c>
      <c r="D38" s="15">
        <f aca="true" t="shared" si="6" ref="D38:J38">SUM(D39:D44)</f>
        <v>0</v>
      </c>
      <c r="E38" s="15">
        <f t="shared" si="6"/>
        <v>0</v>
      </c>
      <c r="F38" s="15">
        <f t="shared" si="6"/>
        <v>0</v>
      </c>
      <c r="G38" s="63">
        <f t="shared" si="6"/>
        <v>0</v>
      </c>
      <c r="H38" s="63">
        <f t="shared" si="6"/>
        <v>0</v>
      </c>
      <c r="I38" s="63">
        <f t="shared" si="6"/>
        <v>0</v>
      </c>
      <c r="J38" s="63">
        <f t="shared" si="6"/>
        <v>0</v>
      </c>
    </row>
    <row r="39" spans="1:10" ht="38.25">
      <c r="A39" s="29"/>
      <c r="B39" s="18" t="s">
        <v>147</v>
      </c>
      <c r="C39" s="3" t="s">
        <v>146</v>
      </c>
      <c r="D39" s="36"/>
      <c r="E39" s="36"/>
      <c r="F39" s="36"/>
      <c r="G39" s="75"/>
      <c r="H39" s="75"/>
      <c r="I39" s="75"/>
      <c r="J39" s="75"/>
    </row>
    <row r="40" spans="1:10" ht="38.25">
      <c r="A40" s="29"/>
      <c r="B40" s="18" t="s">
        <v>93</v>
      </c>
      <c r="C40" s="3" t="s">
        <v>92</v>
      </c>
      <c r="D40" s="36"/>
      <c r="E40" s="36"/>
      <c r="F40" s="36"/>
      <c r="G40" s="75"/>
      <c r="H40" s="75"/>
      <c r="I40" s="75"/>
      <c r="J40" s="75"/>
    </row>
    <row r="41" spans="1:10" ht="38.25">
      <c r="A41" s="29"/>
      <c r="B41" s="18" t="s">
        <v>195</v>
      </c>
      <c r="C41" s="3" t="s">
        <v>196</v>
      </c>
      <c r="D41" s="36"/>
      <c r="E41" s="36"/>
      <c r="F41" s="36"/>
      <c r="G41" s="75"/>
      <c r="H41" s="75"/>
      <c r="I41" s="75"/>
      <c r="J41" s="75"/>
    </row>
    <row r="42" spans="1:10" ht="38.25">
      <c r="A42" s="29"/>
      <c r="B42" s="18" t="s">
        <v>197</v>
      </c>
      <c r="C42" s="3" t="s">
        <v>198</v>
      </c>
      <c r="D42" s="36"/>
      <c r="E42" s="36"/>
      <c r="F42" s="36"/>
      <c r="G42" s="75"/>
      <c r="H42" s="75"/>
      <c r="I42" s="75"/>
      <c r="J42" s="75"/>
    </row>
    <row r="43" spans="1:10" ht="25.5">
      <c r="A43" s="29"/>
      <c r="B43" s="18" t="s">
        <v>59</v>
      </c>
      <c r="C43" s="3" t="s">
        <v>26</v>
      </c>
      <c r="D43" s="36"/>
      <c r="E43" s="36"/>
      <c r="F43" s="36"/>
      <c r="G43" s="75"/>
      <c r="H43" s="75"/>
      <c r="I43" s="75"/>
      <c r="J43" s="75"/>
    </row>
    <row r="44" spans="1:10" ht="38.25">
      <c r="A44" s="29"/>
      <c r="B44" s="18" t="s">
        <v>60</v>
      </c>
      <c r="C44" s="3" t="s">
        <v>27</v>
      </c>
      <c r="D44" s="36"/>
      <c r="E44" s="36"/>
      <c r="F44" s="36"/>
      <c r="G44" s="75"/>
      <c r="H44" s="75"/>
      <c r="I44" s="75"/>
      <c r="J44" s="75"/>
    </row>
    <row r="45" spans="1:10" ht="12.75">
      <c r="A45" s="29"/>
      <c r="B45" s="30"/>
      <c r="C45" s="31"/>
      <c r="D45" s="10"/>
      <c r="E45" s="10"/>
      <c r="F45" s="10"/>
      <c r="G45" s="62"/>
      <c r="H45" s="62"/>
      <c r="I45" s="62"/>
      <c r="J45" s="62"/>
    </row>
    <row r="46" spans="1:10" ht="18">
      <c r="A46" s="37"/>
      <c r="B46" s="38" t="s">
        <v>165</v>
      </c>
      <c r="C46" s="39"/>
      <c r="D46" s="40">
        <f aca="true" t="shared" si="7" ref="D46:J46">SUM(D48)</f>
        <v>0</v>
      </c>
      <c r="E46" s="40">
        <f t="shared" si="7"/>
        <v>0</v>
      </c>
      <c r="F46" s="40">
        <f t="shared" si="7"/>
        <v>0</v>
      </c>
      <c r="G46" s="64">
        <f t="shared" si="7"/>
        <v>0</v>
      </c>
      <c r="H46" s="64">
        <f t="shared" si="7"/>
        <v>0</v>
      </c>
      <c r="I46" s="64">
        <f t="shared" si="7"/>
        <v>0</v>
      </c>
      <c r="J46" s="64">
        <f t="shared" si="7"/>
        <v>0</v>
      </c>
    </row>
    <row r="47" spans="1:10" ht="12.75">
      <c r="A47" s="41"/>
      <c r="B47" s="42"/>
      <c r="C47" s="31"/>
      <c r="D47" s="10"/>
      <c r="E47" s="10"/>
      <c r="F47" s="10"/>
      <c r="G47" s="62"/>
      <c r="H47" s="62"/>
      <c r="I47" s="62"/>
      <c r="J47" s="62"/>
    </row>
    <row r="48" spans="1:10" ht="38.25">
      <c r="A48" s="29"/>
      <c r="B48" s="6" t="s">
        <v>72</v>
      </c>
      <c r="C48" s="3" t="s">
        <v>71</v>
      </c>
      <c r="D48" s="36"/>
      <c r="E48" s="36"/>
      <c r="F48" s="36"/>
      <c r="G48" s="75"/>
      <c r="H48" s="75"/>
      <c r="I48" s="75"/>
      <c r="J48" s="75"/>
    </row>
    <row r="49" spans="1:10" ht="12.75">
      <c r="A49" s="41"/>
      <c r="B49" s="42"/>
      <c r="C49" s="31"/>
      <c r="D49" s="36"/>
      <c r="E49" s="36"/>
      <c r="F49" s="36"/>
      <c r="G49" s="62"/>
      <c r="H49" s="62"/>
      <c r="I49" s="62"/>
      <c r="J49" s="62"/>
    </row>
    <row r="50" spans="1:10" ht="18">
      <c r="A50" s="37"/>
      <c r="B50" s="38" t="s">
        <v>166</v>
      </c>
      <c r="C50" s="39"/>
      <c r="D50" s="40">
        <f>SUM(D52+D57)</f>
        <v>0</v>
      </c>
      <c r="E50" s="40">
        <f>SUM(E52+E57)</f>
        <v>0</v>
      </c>
      <c r="F50" s="40">
        <f>SUM(F52+F57)</f>
        <v>217417</v>
      </c>
      <c r="G50" s="64">
        <f>SUM(G57+G60)</f>
        <v>0</v>
      </c>
      <c r="H50" s="64">
        <f>SUM(H57+H60)</f>
        <v>0</v>
      </c>
      <c r="I50" s="64">
        <f>SUM(I57+I60)</f>
        <v>0</v>
      </c>
      <c r="J50" s="64">
        <f>SUM(J57+J60)</f>
        <v>0</v>
      </c>
    </row>
    <row r="51" spans="1:10" ht="12.75">
      <c r="A51" s="41"/>
      <c r="B51" s="42"/>
      <c r="C51" s="31"/>
      <c r="D51" s="10"/>
      <c r="E51" s="10"/>
      <c r="F51" s="10"/>
      <c r="G51" s="62"/>
      <c r="H51" s="62"/>
      <c r="I51" s="62"/>
      <c r="J51" s="62"/>
    </row>
    <row r="52" spans="1:10" ht="30">
      <c r="A52" s="43"/>
      <c r="B52" s="46" t="s">
        <v>49</v>
      </c>
      <c r="C52" s="45" t="s">
        <v>167</v>
      </c>
      <c r="D52" s="15">
        <f>SUM(D53:D55)</f>
        <v>0</v>
      </c>
      <c r="E52" s="15">
        <f>SUM(E53:E55)</f>
        <v>0</v>
      </c>
      <c r="F52" s="15">
        <f>SUM(F53:F55)</f>
        <v>217417</v>
      </c>
      <c r="G52" s="62"/>
      <c r="H52" s="62"/>
      <c r="I52" s="62"/>
      <c r="J52" s="62"/>
    </row>
    <row r="53" spans="1:10" ht="12.75">
      <c r="A53" s="29"/>
      <c r="B53" s="42" t="s">
        <v>168</v>
      </c>
      <c r="C53" s="31" t="s">
        <v>169</v>
      </c>
      <c r="D53" s="36"/>
      <c r="E53" s="36"/>
      <c r="F53" s="36"/>
      <c r="G53" s="62"/>
      <c r="H53" s="62"/>
      <c r="I53" s="62"/>
      <c r="J53" s="62"/>
    </row>
    <row r="54" spans="1:10" ht="25.5">
      <c r="A54" s="29"/>
      <c r="B54" s="42" t="s">
        <v>170</v>
      </c>
      <c r="C54" s="31" t="s">
        <v>171</v>
      </c>
      <c r="D54" s="36"/>
      <c r="E54" s="36">
        <v>0</v>
      </c>
      <c r="F54" s="36">
        <v>0</v>
      </c>
      <c r="G54" s="62"/>
      <c r="H54" s="62"/>
      <c r="I54" s="62"/>
      <c r="J54" s="62"/>
    </row>
    <row r="55" spans="1:10" ht="25.5">
      <c r="A55" s="29"/>
      <c r="B55" s="42" t="s">
        <v>284</v>
      </c>
      <c r="C55" s="31" t="s">
        <v>172</v>
      </c>
      <c r="D55" s="36">
        <v>0</v>
      </c>
      <c r="E55" s="36">
        <v>0</v>
      </c>
      <c r="F55" s="36">
        <v>217417</v>
      </c>
      <c r="G55" s="62"/>
      <c r="H55" s="62"/>
      <c r="I55" s="62"/>
      <c r="J55" s="62"/>
    </row>
    <row r="56" spans="1:10" ht="12.75">
      <c r="A56" s="29"/>
      <c r="B56" s="42"/>
      <c r="C56" s="31"/>
      <c r="D56" s="36"/>
      <c r="E56" s="36"/>
      <c r="F56" s="36"/>
      <c r="G56" s="62"/>
      <c r="H56" s="62"/>
      <c r="I56" s="62"/>
      <c r="J56" s="62"/>
    </row>
    <row r="57" spans="1:10" ht="30">
      <c r="A57" s="43"/>
      <c r="B57" s="44" t="s">
        <v>173</v>
      </c>
      <c r="C57" s="45" t="s">
        <v>174</v>
      </c>
      <c r="D57" s="15">
        <f aca="true" t="shared" si="8" ref="D57:I57">SUM(D58:D59)</f>
        <v>0</v>
      </c>
      <c r="E57" s="15">
        <f t="shared" si="8"/>
        <v>0</v>
      </c>
      <c r="F57" s="15">
        <f t="shared" si="8"/>
        <v>0</v>
      </c>
      <c r="G57" s="62">
        <f t="shared" si="8"/>
        <v>0</v>
      </c>
      <c r="H57" s="62">
        <f t="shared" si="8"/>
        <v>0</v>
      </c>
      <c r="I57" s="62">
        <f t="shared" si="8"/>
        <v>0</v>
      </c>
      <c r="J57" s="62">
        <v>0</v>
      </c>
    </row>
    <row r="58" spans="1:10" ht="12.75">
      <c r="A58" s="29"/>
      <c r="B58" s="42" t="s">
        <v>168</v>
      </c>
      <c r="C58" s="31" t="s">
        <v>175</v>
      </c>
      <c r="D58" s="36"/>
      <c r="E58" s="36"/>
      <c r="F58" s="36"/>
      <c r="G58" s="75"/>
      <c r="H58" s="75">
        <v>0</v>
      </c>
      <c r="I58" s="75"/>
      <c r="J58" s="75">
        <v>0</v>
      </c>
    </row>
    <row r="59" spans="1:10" ht="12.75">
      <c r="A59" s="29"/>
      <c r="B59" s="42" t="s">
        <v>176</v>
      </c>
      <c r="C59" s="31" t="s">
        <v>177</v>
      </c>
      <c r="D59" s="36"/>
      <c r="E59" s="36"/>
      <c r="F59" s="36">
        <v>0</v>
      </c>
      <c r="G59" s="75"/>
      <c r="H59" s="75">
        <v>0</v>
      </c>
      <c r="I59" s="75"/>
      <c r="J59" s="75">
        <v>0</v>
      </c>
    </row>
    <row r="60" spans="1:10" ht="30">
      <c r="A60" s="29"/>
      <c r="B60" s="57" t="s">
        <v>230</v>
      </c>
      <c r="C60" s="58" t="s">
        <v>159</v>
      </c>
      <c r="D60" s="86">
        <f>SUM(D61:D62)</f>
        <v>0</v>
      </c>
      <c r="E60" s="86">
        <f aca="true" t="shared" si="9" ref="E60:J60">SUM(E61:E62)</f>
        <v>0</v>
      </c>
      <c r="F60" s="86">
        <f t="shared" si="9"/>
        <v>0</v>
      </c>
      <c r="G60" s="86">
        <f t="shared" si="9"/>
        <v>0</v>
      </c>
      <c r="H60" s="86">
        <f t="shared" si="9"/>
        <v>0</v>
      </c>
      <c r="I60" s="86">
        <f t="shared" si="9"/>
        <v>0</v>
      </c>
      <c r="J60" s="86">
        <f t="shared" si="9"/>
        <v>0</v>
      </c>
    </row>
    <row r="61" spans="1:10" ht="12.75">
      <c r="A61" s="29"/>
      <c r="B61" s="59" t="s">
        <v>231</v>
      </c>
      <c r="C61" s="60" t="s">
        <v>232</v>
      </c>
      <c r="D61" s="61"/>
      <c r="E61" s="61"/>
      <c r="F61" s="61"/>
      <c r="G61" s="75"/>
      <c r="H61" s="75">
        <v>0</v>
      </c>
      <c r="I61" s="75"/>
      <c r="J61" s="75">
        <v>0</v>
      </c>
    </row>
    <row r="62" spans="1:10" ht="12.75">
      <c r="A62" s="29"/>
      <c r="B62" s="42" t="s">
        <v>176</v>
      </c>
      <c r="C62" s="60" t="s">
        <v>293</v>
      </c>
      <c r="D62" s="61"/>
      <c r="E62" s="61"/>
      <c r="F62" s="61"/>
      <c r="G62" s="75"/>
      <c r="H62" s="75"/>
      <c r="I62" s="75"/>
      <c r="J62" s="75"/>
    </row>
    <row r="63" spans="1:10" ht="12.75">
      <c r="A63" s="29"/>
      <c r="B63" s="88" t="s">
        <v>294</v>
      </c>
      <c r="C63" s="85" t="s">
        <v>291</v>
      </c>
      <c r="D63" s="86"/>
      <c r="E63" s="86"/>
      <c r="F63" s="86"/>
      <c r="G63" s="87"/>
      <c r="H63" s="87"/>
      <c r="I63" s="87"/>
      <c r="J63" s="87"/>
    </row>
    <row r="64" spans="1:10" ht="36">
      <c r="A64" s="29"/>
      <c r="B64" s="67" t="s">
        <v>243</v>
      </c>
      <c r="C64" s="60"/>
      <c r="D64" s="61"/>
      <c r="E64" s="61"/>
      <c r="F64" s="61"/>
      <c r="G64" s="75"/>
      <c r="H64" s="75"/>
      <c r="I64" s="75"/>
      <c r="J64" s="75"/>
    </row>
    <row r="65" spans="1:10" ht="45">
      <c r="A65" s="29"/>
      <c r="B65" s="68" t="s">
        <v>236</v>
      </c>
      <c r="C65" s="69" t="s">
        <v>164</v>
      </c>
      <c r="D65" s="61">
        <f aca="true" t="shared" si="10" ref="D65:J65">SUM(D66:D68)</f>
        <v>0</v>
      </c>
      <c r="E65" s="61">
        <f t="shared" si="10"/>
        <v>0</v>
      </c>
      <c r="F65" s="61">
        <f t="shared" si="10"/>
        <v>786</v>
      </c>
      <c r="G65" s="61">
        <f t="shared" si="10"/>
        <v>0</v>
      </c>
      <c r="H65" s="61">
        <f t="shared" si="10"/>
        <v>0</v>
      </c>
      <c r="I65" s="61">
        <f t="shared" si="10"/>
        <v>0</v>
      </c>
      <c r="J65" s="61">
        <f t="shared" si="10"/>
        <v>0</v>
      </c>
    </row>
    <row r="66" spans="1:10" ht="25.5">
      <c r="A66" s="29"/>
      <c r="B66" s="70" t="s">
        <v>237</v>
      </c>
      <c r="C66" s="71" t="s">
        <v>238</v>
      </c>
      <c r="D66" s="36"/>
      <c r="E66" s="36"/>
      <c r="F66" s="36">
        <v>0</v>
      </c>
      <c r="G66" s="75"/>
      <c r="H66" s="75"/>
      <c r="I66" s="75"/>
      <c r="J66" s="75"/>
    </row>
    <row r="67" spans="1:10" ht="38.25">
      <c r="A67" s="29"/>
      <c r="B67" s="70" t="s">
        <v>239</v>
      </c>
      <c r="C67" s="71" t="s">
        <v>240</v>
      </c>
      <c r="D67" s="36"/>
      <c r="E67" s="36"/>
      <c r="F67" s="36"/>
      <c r="G67" s="75"/>
      <c r="H67" s="75"/>
      <c r="I67" s="75"/>
      <c r="J67" s="75"/>
    </row>
    <row r="68" spans="1:10" ht="38.25">
      <c r="A68" s="29"/>
      <c r="B68" s="70" t="s">
        <v>241</v>
      </c>
      <c r="C68" s="71" t="s">
        <v>242</v>
      </c>
      <c r="D68" s="36"/>
      <c r="E68" s="36"/>
      <c r="F68" s="36">
        <f>786</f>
        <v>786</v>
      </c>
      <c r="G68" s="75"/>
      <c r="H68" s="75">
        <v>0</v>
      </c>
      <c r="I68" s="75"/>
      <c r="J68" s="75">
        <f>-2303+2303</f>
        <v>0</v>
      </c>
    </row>
    <row r="69" spans="1:10" ht="30">
      <c r="A69" s="7"/>
      <c r="B69" s="2" t="s">
        <v>178</v>
      </c>
      <c r="C69" s="8" t="s">
        <v>179</v>
      </c>
      <c r="D69" s="9">
        <f aca="true" t="shared" si="11" ref="D69:J69">SUM(D70:D71)</f>
        <v>0</v>
      </c>
      <c r="E69" s="9">
        <f t="shared" si="11"/>
        <v>0</v>
      </c>
      <c r="F69" s="9">
        <f>SUM(F70:F71)</f>
        <v>-8345</v>
      </c>
      <c r="G69" s="9">
        <f t="shared" si="11"/>
        <v>0</v>
      </c>
      <c r="H69" s="9">
        <f t="shared" si="11"/>
        <v>0</v>
      </c>
      <c r="I69" s="9">
        <f t="shared" si="11"/>
        <v>0</v>
      </c>
      <c r="J69" s="9">
        <f t="shared" si="11"/>
        <v>0</v>
      </c>
    </row>
    <row r="70" spans="1:10" ht="12.75">
      <c r="A70" s="5"/>
      <c r="B70" s="6" t="s">
        <v>180</v>
      </c>
      <c r="C70" s="3" t="s">
        <v>181</v>
      </c>
      <c r="D70" s="11"/>
      <c r="E70" s="11"/>
      <c r="F70" s="11">
        <v>-8344</v>
      </c>
      <c r="G70" s="75"/>
      <c r="H70" s="75"/>
      <c r="I70" s="75"/>
      <c r="J70" s="75">
        <v>0</v>
      </c>
    </row>
    <row r="71" spans="1:10" ht="12.75">
      <c r="A71" s="47"/>
      <c r="B71" s="48" t="s">
        <v>287</v>
      </c>
      <c r="C71" s="31" t="s">
        <v>288</v>
      </c>
      <c r="D71" s="89"/>
      <c r="E71" s="89"/>
      <c r="F71" s="21">
        <v>-1</v>
      </c>
      <c r="G71" s="75"/>
      <c r="H71" s="75"/>
      <c r="I71" s="75"/>
      <c r="J71" s="75"/>
    </row>
    <row r="72" spans="1:10" ht="36">
      <c r="A72" s="37"/>
      <c r="B72" s="38" t="s">
        <v>227</v>
      </c>
      <c r="C72" s="39"/>
      <c r="D72" s="40">
        <f aca="true" t="shared" si="12" ref="D72:I72">SUM(D8+D46+D50+D69+D65+D63)</f>
        <v>0</v>
      </c>
      <c r="E72" s="40">
        <f t="shared" si="12"/>
        <v>0</v>
      </c>
      <c r="F72" s="40">
        <f t="shared" si="12"/>
        <v>209858</v>
      </c>
      <c r="G72" s="40">
        <f t="shared" si="12"/>
        <v>0</v>
      </c>
      <c r="H72" s="40">
        <f t="shared" si="12"/>
        <v>0</v>
      </c>
      <c r="I72" s="40">
        <f t="shared" si="12"/>
        <v>0</v>
      </c>
      <c r="J72" s="40">
        <f>SUM(J8+J46+J50+J69+J65+J63)</f>
        <v>0</v>
      </c>
    </row>
    <row r="75" spans="1:6" ht="14.25">
      <c r="A75" s="51"/>
      <c r="B75" s="51" t="s">
        <v>225</v>
      </c>
      <c r="C75" s="51"/>
      <c r="D75" s="51" t="s">
        <v>226</v>
      </c>
      <c r="E75" s="51"/>
      <c r="F75" s="51"/>
    </row>
    <row r="76" spans="1:6" ht="14.25">
      <c r="A76" s="51"/>
      <c r="B76" s="51" t="s">
        <v>223</v>
      </c>
      <c r="C76" s="51"/>
      <c r="D76" s="51"/>
      <c r="E76" s="51" t="s">
        <v>224</v>
      </c>
      <c r="F76" s="51"/>
    </row>
    <row r="77" spans="1:6" ht="14.25">
      <c r="A77" s="51"/>
      <c r="B77" s="51"/>
      <c r="C77" s="51"/>
      <c r="D77" s="51"/>
      <c r="E77" s="51"/>
      <c r="F77" s="51"/>
    </row>
    <row r="78" spans="1:6" ht="14.25">
      <c r="A78" s="51"/>
      <c r="B78" s="51"/>
      <c r="C78" s="51"/>
      <c r="D78" s="51"/>
      <c r="E78" s="51"/>
      <c r="F78" s="51"/>
    </row>
    <row r="79" ht="12.75">
      <c r="B79" t="s">
        <v>244</v>
      </c>
    </row>
    <row r="81" ht="12.75">
      <c r="B81" t="s">
        <v>245</v>
      </c>
    </row>
    <row r="82" ht="12.75">
      <c r="B82" t="s">
        <v>246</v>
      </c>
    </row>
  </sheetData>
  <sheetProtection password="C7F6" sheet="1" insertHyperlinks="0"/>
  <mergeCells count="5">
    <mergeCell ref="I4:J4"/>
    <mergeCell ref="A3:F3"/>
    <mergeCell ref="B1:F1"/>
    <mergeCell ref="G4:H4"/>
    <mergeCell ref="D4:F4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B1">
      <selection activeCell="M11" sqref="M11"/>
    </sheetView>
  </sheetViews>
  <sheetFormatPr defaultColWidth="9.140625" defaultRowHeight="12.75"/>
  <cols>
    <col min="2" max="2" width="63.00390625" style="0" customWidth="1"/>
    <col min="4" max="4" width="12.8515625" style="0" customWidth="1"/>
    <col min="5" max="5" width="12.140625" style="0" customWidth="1"/>
    <col min="6" max="6" width="12.28125" style="0" customWidth="1"/>
  </cols>
  <sheetData>
    <row r="1" spans="1:8" ht="15.75">
      <c r="A1" s="54"/>
      <c r="B1" s="101" t="s">
        <v>318</v>
      </c>
      <c r="C1" s="101"/>
      <c r="D1" s="101"/>
      <c r="E1" s="101"/>
      <c r="F1" s="101"/>
      <c r="G1" s="54"/>
      <c r="H1" s="54"/>
    </row>
    <row r="2" spans="1:8" ht="12.75" customHeight="1">
      <c r="A2" s="100" t="s">
        <v>285</v>
      </c>
      <c r="B2" s="100"/>
      <c r="C2" s="100"/>
      <c r="D2" s="100"/>
      <c r="E2" s="100"/>
      <c r="F2" s="100"/>
      <c r="G2" s="54"/>
      <c r="H2" s="54"/>
    </row>
    <row r="3" spans="2:10" ht="12.75">
      <c r="B3" t="s">
        <v>222</v>
      </c>
      <c r="D3" s="102" t="s">
        <v>235</v>
      </c>
      <c r="E3" s="102"/>
      <c r="F3" s="102"/>
      <c r="G3" s="99" t="s">
        <v>233</v>
      </c>
      <c r="H3" s="99"/>
      <c r="I3" s="99" t="s">
        <v>289</v>
      </c>
      <c r="J3" s="99"/>
    </row>
    <row r="4" spans="1:10" ht="48" customHeight="1">
      <c r="A4" s="66"/>
      <c r="B4" s="74" t="s">
        <v>220</v>
      </c>
      <c r="C4" s="66"/>
      <c r="D4" s="56" t="s">
        <v>303</v>
      </c>
      <c r="E4" s="56" t="s">
        <v>304</v>
      </c>
      <c r="F4" s="56" t="s">
        <v>311</v>
      </c>
      <c r="G4" s="65" t="s">
        <v>234</v>
      </c>
      <c r="H4" s="65" t="s">
        <v>316</v>
      </c>
      <c r="I4" s="65" t="s">
        <v>234</v>
      </c>
      <c r="J4" s="65" t="s">
        <v>316</v>
      </c>
    </row>
    <row r="6" spans="1:10" ht="17.25" customHeight="1">
      <c r="A6" s="1" t="s">
        <v>185</v>
      </c>
      <c r="B6" s="2" t="s">
        <v>186</v>
      </c>
      <c r="C6" s="3"/>
      <c r="D6" s="4"/>
      <c r="E6" s="4"/>
      <c r="F6" s="4"/>
      <c r="G6" s="62"/>
      <c r="H6" s="62"/>
      <c r="I6" s="62"/>
      <c r="J6" s="62"/>
    </row>
    <row r="7" spans="1:10" ht="12.75">
      <c r="A7" s="5"/>
      <c r="B7" s="6"/>
      <c r="C7" s="3"/>
      <c r="D7" s="4"/>
      <c r="E7" s="4"/>
      <c r="F7" s="4"/>
      <c r="G7" s="62"/>
      <c r="H7" s="62"/>
      <c r="I7" s="62"/>
      <c r="J7" s="62"/>
    </row>
    <row r="8" spans="1:10" ht="14.25" customHeight="1">
      <c r="A8" s="7"/>
      <c r="B8" s="2" t="s">
        <v>74</v>
      </c>
      <c r="C8" s="8" t="s">
        <v>75</v>
      </c>
      <c r="D8" s="9">
        <f aca="true" t="shared" si="0" ref="D8:J8">SUM(D9:D10)</f>
        <v>161170</v>
      </c>
      <c r="E8" s="9">
        <f t="shared" si="0"/>
        <v>163983</v>
      </c>
      <c r="F8" s="9">
        <f t="shared" si="0"/>
        <v>122246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</row>
    <row r="9" spans="1:10" ht="14.25" customHeight="1">
      <c r="A9" s="5"/>
      <c r="B9" s="6" t="s">
        <v>76</v>
      </c>
      <c r="C9" s="3" t="s">
        <v>77</v>
      </c>
      <c r="D9" s="11">
        <v>161170</v>
      </c>
      <c r="E9" s="11">
        <f>161170+1023+1790</f>
        <v>163983</v>
      </c>
      <c r="F9" s="11">
        <f>121326+920</f>
        <v>122246</v>
      </c>
      <c r="G9" s="75">
        <v>0</v>
      </c>
      <c r="H9" s="75">
        <v>0</v>
      </c>
      <c r="I9" s="75"/>
      <c r="J9" s="75"/>
    </row>
    <row r="10" spans="1:10" ht="13.5" customHeight="1">
      <c r="A10" s="5"/>
      <c r="B10" s="6" t="s">
        <v>78</v>
      </c>
      <c r="C10" s="3" t="s">
        <v>79</v>
      </c>
      <c r="D10" s="11"/>
      <c r="E10" s="11"/>
      <c r="F10" s="11"/>
      <c r="G10" s="75"/>
      <c r="H10" s="75"/>
      <c r="I10" s="75"/>
      <c r="J10" s="75"/>
    </row>
    <row r="11" spans="1:10" ht="15" customHeight="1">
      <c r="A11" s="7"/>
      <c r="B11" s="2" t="s">
        <v>80</v>
      </c>
      <c r="C11" s="8" t="s">
        <v>81</v>
      </c>
      <c r="D11" s="9">
        <f aca="true" t="shared" si="1" ref="D11:J11">SUM(D12:D16)</f>
        <v>9412</v>
      </c>
      <c r="E11" s="9">
        <f t="shared" si="1"/>
        <v>10980</v>
      </c>
      <c r="F11" s="9">
        <f t="shared" si="1"/>
        <v>10980</v>
      </c>
      <c r="G11" s="72">
        <f t="shared" si="1"/>
        <v>0</v>
      </c>
      <c r="H11" s="72">
        <f t="shared" si="1"/>
        <v>0</v>
      </c>
      <c r="I11" s="72">
        <f t="shared" si="1"/>
        <v>0</v>
      </c>
      <c r="J11" s="72">
        <f t="shared" si="1"/>
        <v>0</v>
      </c>
    </row>
    <row r="12" spans="1:10" ht="12.75" customHeight="1">
      <c r="A12" s="5"/>
      <c r="B12" s="6" t="s">
        <v>84</v>
      </c>
      <c r="C12" s="3" t="s">
        <v>85</v>
      </c>
      <c r="D12" s="11"/>
      <c r="E12" s="11"/>
      <c r="F12" s="11">
        <v>0</v>
      </c>
      <c r="G12" s="75"/>
      <c r="H12" s="75"/>
      <c r="I12" s="75"/>
      <c r="J12" s="75"/>
    </row>
    <row r="13" spans="1:10" ht="15.75" customHeight="1">
      <c r="A13" s="5"/>
      <c r="B13" s="6" t="s">
        <v>86</v>
      </c>
      <c r="C13" s="3" t="s">
        <v>87</v>
      </c>
      <c r="D13" s="11"/>
      <c r="E13" s="11">
        <f>0</f>
        <v>0</v>
      </c>
      <c r="F13" s="11">
        <v>0</v>
      </c>
      <c r="G13" s="75"/>
      <c r="H13" s="75"/>
      <c r="I13" s="75"/>
      <c r="J13" s="75"/>
    </row>
    <row r="14" spans="1:10" ht="31.5" customHeight="1">
      <c r="A14" s="5"/>
      <c r="B14" s="6" t="s">
        <v>88</v>
      </c>
      <c r="C14" s="3" t="s">
        <v>89</v>
      </c>
      <c r="D14" s="11">
        <v>0</v>
      </c>
      <c r="E14" s="11">
        <f>0</f>
        <v>0</v>
      </c>
      <c r="F14" s="11">
        <v>0</v>
      </c>
      <c r="G14" s="75"/>
      <c r="H14" s="75"/>
      <c r="I14" s="75"/>
      <c r="J14" s="75"/>
    </row>
    <row r="15" spans="1:10" ht="13.5" customHeight="1">
      <c r="A15" s="5"/>
      <c r="B15" s="6" t="s">
        <v>90</v>
      </c>
      <c r="C15" s="3" t="s">
        <v>91</v>
      </c>
      <c r="D15" s="11">
        <v>9412</v>
      </c>
      <c r="E15" s="11">
        <f>9412+1568+3498-3498</f>
        <v>10980</v>
      </c>
      <c r="F15" s="11">
        <v>10980</v>
      </c>
      <c r="G15" s="75"/>
      <c r="H15" s="75"/>
      <c r="I15" s="75"/>
      <c r="J15" s="75"/>
    </row>
    <row r="16" spans="1:10" ht="14.25" customHeight="1">
      <c r="A16" s="5"/>
      <c r="B16" s="6" t="s">
        <v>94</v>
      </c>
      <c r="C16" s="3" t="s">
        <v>95</v>
      </c>
      <c r="D16" s="11"/>
      <c r="E16" s="11"/>
      <c r="F16" s="11"/>
      <c r="G16" s="75"/>
      <c r="H16" s="75"/>
      <c r="I16" s="75"/>
      <c r="J16" s="75"/>
    </row>
    <row r="17" spans="1:10" ht="30" customHeight="1">
      <c r="A17" s="7"/>
      <c r="B17" s="2" t="s">
        <v>50</v>
      </c>
      <c r="C17" s="8" t="s">
        <v>96</v>
      </c>
      <c r="D17" s="9">
        <f aca="true" t="shared" si="2" ref="D17:J17">SUM(D18:D21)</f>
        <v>42660</v>
      </c>
      <c r="E17" s="9">
        <f t="shared" si="2"/>
        <v>40502</v>
      </c>
      <c r="F17" s="9">
        <f t="shared" si="2"/>
        <v>26119</v>
      </c>
      <c r="G17" s="72">
        <f t="shared" si="2"/>
        <v>0</v>
      </c>
      <c r="H17" s="72">
        <f t="shared" si="2"/>
        <v>0</v>
      </c>
      <c r="I17" s="72">
        <f t="shared" si="2"/>
        <v>0</v>
      </c>
      <c r="J17" s="72">
        <f t="shared" si="2"/>
        <v>0</v>
      </c>
    </row>
    <row r="18" spans="1:10" ht="27" customHeight="1">
      <c r="A18" s="7"/>
      <c r="B18" s="50" t="s">
        <v>63</v>
      </c>
      <c r="C18" s="13" t="s">
        <v>64</v>
      </c>
      <c r="D18" s="11">
        <v>22230</v>
      </c>
      <c r="E18" s="11">
        <f>22230+237-1568-900</f>
        <v>19999</v>
      </c>
      <c r="F18" s="11">
        <v>13493</v>
      </c>
      <c r="G18" s="75"/>
      <c r="H18" s="75">
        <v>0</v>
      </c>
      <c r="I18" s="75"/>
      <c r="J18" s="75"/>
    </row>
    <row r="19" spans="1:10" ht="27" customHeight="1">
      <c r="A19" s="7"/>
      <c r="B19" s="50" t="s">
        <v>65</v>
      </c>
      <c r="C19" s="13" t="s">
        <v>66</v>
      </c>
      <c r="D19" s="11">
        <v>7032</v>
      </c>
      <c r="E19" s="11">
        <f>7032+99</f>
        <v>7131</v>
      </c>
      <c r="F19" s="11">
        <v>4227</v>
      </c>
      <c r="G19" s="75"/>
      <c r="H19" s="75">
        <v>0</v>
      </c>
      <c r="I19" s="75"/>
      <c r="J19" s="75"/>
    </row>
    <row r="20" spans="1:10" ht="15.75" customHeight="1">
      <c r="A20" s="7"/>
      <c r="B20" s="6" t="s">
        <v>67</v>
      </c>
      <c r="C20" s="13" t="s">
        <v>68</v>
      </c>
      <c r="D20" s="11">
        <v>9558</v>
      </c>
      <c r="E20" s="11">
        <f>9558+110-200</f>
        <v>9468</v>
      </c>
      <c r="F20" s="11">
        <v>6005</v>
      </c>
      <c r="G20" s="75"/>
      <c r="H20" s="75">
        <v>0</v>
      </c>
      <c r="I20" s="75"/>
      <c r="J20" s="75"/>
    </row>
    <row r="21" spans="1:10" ht="28.5" customHeight="1">
      <c r="A21" s="7"/>
      <c r="B21" s="50" t="s">
        <v>69</v>
      </c>
      <c r="C21" s="13" t="s">
        <v>70</v>
      </c>
      <c r="D21" s="11">
        <v>3840</v>
      </c>
      <c r="E21" s="11">
        <f>3840+64</f>
        <v>3904</v>
      </c>
      <c r="F21" s="11">
        <v>2394</v>
      </c>
      <c r="G21" s="75"/>
      <c r="H21" s="75">
        <v>0</v>
      </c>
      <c r="I21" s="75"/>
      <c r="J21" s="75"/>
    </row>
    <row r="22" spans="1:10" ht="22.5" customHeight="1">
      <c r="A22" s="7"/>
      <c r="B22" s="2" t="s">
        <v>97</v>
      </c>
      <c r="C22" s="8" t="s">
        <v>98</v>
      </c>
      <c r="D22" s="9">
        <f aca="true" t="shared" si="3" ref="D22:J22">SUM(D23:D35)</f>
        <v>32390</v>
      </c>
      <c r="E22" s="9">
        <f t="shared" si="3"/>
        <v>50281</v>
      </c>
      <c r="F22" s="9">
        <f t="shared" si="3"/>
        <v>35154</v>
      </c>
      <c r="G22" s="72">
        <f t="shared" si="3"/>
        <v>0</v>
      </c>
      <c r="H22" s="72">
        <f t="shared" si="3"/>
        <v>0</v>
      </c>
      <c r="I22" s="72">
        <f t="shared" si="3"/>
        <v>0</v>
      </c>
      <c r="J22" s="72">
        <f t="shared" si="3"/>
        <v>0</v>
      </c>
    </row>
    <row r="23" spans="1:10" ht="12.75">
      <c r="A23" s="5"/>
      <c r="B23" s="6" t="s">
        <v>99</v>
      </c>
      <c r="C23" s="3" t="s">
        <v>100</v>
      </c>
      <c r="D23" s="11">
        <v>12234</v>
      </c>
      <c r="E23" s="11">
        <f>12234-500+46</f>
        <v>11780</v>
      </c>
      <c r="F23" s="11">
        <v>5135</v>
      </c>
      <c r="G23" s="75"/>
      <c r="H23" s="75">
        <v>0</v>
      </c>
      <c r="I23" s="75"/>
      <c r="J23" s="75">
        <v>0</v>
      </c>
    </row>
    <row r="24" spans="1:10" ht="17.25" customHeight="1">
      <c r="A24" s="5"/>
      <c r="B24" s="6" t="s">
        <v>101</v>
      </c>
      <c r="C24" s="3" t="s">
        <v>102</v>
      </c>
      <c r="D24" s="11">
        <v>0</v>
      </c>
      <c r="E24" s="11">
        <f>73-73</f>
        <v>0</v>
      </c>
      <c r="F24" s="11">
        <v>0</v>
      </c>
      <c r="G24" s="75"/>
      <c r="H24" s="75"/>
      <c r="I24" s="75"/>
      <c r="J24" s="75"/>
    </row>
    <row r="25" spans="1:10" ht="14.25" customHeight="1">
      <c r="A25" s="5"/>
      <c r="B25" s="6" t="s">
        <v>103</v>
      </c>
      <c r="C25" s="3" t="s">
        <v>104</v>
      </c>
      <c r="D25" s="11">
        <v>0</v>
      </c>
      <c r="E25" s="11">
        <f>0</f>
        <v>0</v>
      </c>
      <c r="F25" s="11">
        <v>0</v>
      </c>
      <c r="G25" s="75"/>
      <c r="H25" s="75"/>
      <c r="I25" s="75"/>
      <c r="J25" s="75"/>
    </row>
    <row r="26" spans="1:10" ht="16.5" customHeight="1">
      <c r="A26" s="5"/>
      <c r="B26" s="6" t="s">
        <v>105</v>
      </c>
      <c r="C26" s="3" t="s">
        <v>106</v>
      </c>
      <c r="D26" s="11">
        <v>0</v>
      </c>
      <c r="E26" s="11">
        <f>2602+337</f>
        <v>2939</v>
      </c>
      <c r="F26" s="11">
        <v>2939</v>
      </c>
      <c r="G26" s="75"/>
      <c r="H26" s="75"/>
      <c r="I26" s="75"/>
      <c r="J26" s="75"/>
    </row>
    <row r="27" spans="1:10" ht="14.25" customHeight="1">
      <c r="A27" s="5"/>
      <c r="B27" s="6" t="s">
        <v>107</v>
      </c>
      <c r="C27" s="3" t="s">
        <v>108</v>
      </c>
      <c r="D27" s="11">
        <v>3077</v>
      </c>
      <c r="E27" s="11">
        <f>3077-900+87+100+200</f>
        <v>2564</v>
      </c>
      <c r="F27" s="11">
        <v>2152</v>
      </c>
      <c r="G27" s="75"/>
      <c r="H27" s="75"/>
      <c r="I27" s="75"/>
      <c r="J27" s="75"/>
    </row>
    <row r="28" spans="1:10" ht="13.5" customHeight="1">
      <c r="A28" s="5"/>
      <c r="B28" s="6" t="s">
        <v>109</v>
      </c>
      <c r="C28" s="3" t="s">
        <v>110</v>
      </c>
      <c r="D28" s="11">
        <v>9000</v>
      </c>
      <c r="E28" s="11">
        <f>9000+500+900+110+2+3+1072+1000</f>
        <v>12587</v>
      </c>
      <c r="F28" s="11">
        <v>12394</v>
      </c>
      <c r="G28" s="75"/>
      <c r="H28" s="75">
        <v>0</v>
      </c>
      <c r="I28" s="75"/>
      <c r="J28" s="75"/>
    </row>
    <row r="29" spans="1:10" ht="14.25" customHeight="1">
      <c r="A29" s="5"/>
      <c r="B29" s="6" t="s">
        <v>111</v>
      </c>
      <c r="C29" s="3" t="s">
        <v>112</v>
      </c>
      <c r="D29" s="11">
        <v>7059</v>
      </c>
      <c r="E29" s="11">
        <f>7059+5464-46-100-1072-25+2498+4800+900</f>
        <v>19478</v>
      </c>
      <c r="F29" s="11">
        <v>11791</v>
      </c>
      <c r="G29" s="75"/>
      <c r="H29" s="75"/>
      <c r="I29" s="75"/>
      <c r="J29" s="75"/>
    </row>
    <row r="30" spans="1:10" ht="12.75" customHeight="1">
      <c r="A30" s="5"/>
      <c r="B30" s="6" t="s">
        <v>113</v>
      </c>
      <c r="C30" s="3" t="s">
        <v>114</v>
      </c>
      <c r="D30" s="11"/>
      <c r="E30" s="11">
        <f>0</f>
        <v>0</v>
      </c>
      <c r="F30" s="11">
        <v>0</v>
      </c>
      <c r="G30" s="75"/>
      <c r="H30" s="75"/>
      <c r="I30" s="75"/>
      <c r="J30" s="75"/>
    </row>
    <row r="31" spans="1:10" ht="13.5" customHeight="1">
      <c r="A31" s="5"/>
      <c r="B31" s="6" t="s">
        <v>117</v>
      </c>
      <c r="C31" s="3" t="s">
        <v>118</v>
      </c>
      <c r="D31" s="11">
        <v>600</v>
      </c>
      <c r="E31" s="11">
        <f>600-110+25</f>
        <v>515</v>
      </c>
      <c r="F31" s="11">
        <v>325</v>
      </c>
      <c r="G31" s="75"/>
      <c r="H31" s="75"/>
      <c r="I31" s="75"/>
      <c r="J31" s="75"/>
    </row>
    <row r="32" spans="1:10" ht="14.25" customHeight="1">
      <c r="A32" s="5"/>
      <c r="B32" s="6" t="s">
        <v>119</v>
      </c>
      <c r="C32" s="3" t="s">
        <v>120</v>
      </c>
      <c r="D32" s="11">
        <v>420</v>
      </c>
      <c r="E32" s="11">
        <f>420-2</f>
        <v>418</v>
      </c>
      <c r="F32" s="11">
        <v>418</v>
      </c>
      <c r="G32" s="75"/>
      <c r="H32" s="75"/>
      <c r="I32" s="75"/>
      <c r="J32" s="75"/>
    </row>
    <row r="33" spans="1:10" ht="12" customHeight="1">
      <c r="A33" s="5"/>
      <c r="B33" s="6" t="s">
        <v>121</v>
      </c>
      <c r="C33" s="3" t="s">
        <v>122</v>
      </c>
      <c r="D33" s="11">
        <v>0</v>
      </c>
      <c r="E33" s="11">
        <f>0</f>
        <v>0</v>
      </c>
      <c r="F33" s="11">
        <v>0</v>
      </c>
      <c r="G33" s="75"/>
      <c r="H33" s="75"/>
      <c r="I33" s="75"/>
      <c r="J33" s="75"/>
    </row>
    <row r="34" spans="1:10" ht="14.25" customHeight="1">
      <c r="A34" s="5"/>
      <c r="B34" s="6" t="s">
        <v>123</v>
      </c>
      <c r="C34" s="3" t="s">
        <v>124</v>
      </c>
      <c r="D34" s="11"/>
      <c r="E34" s="11"/>
      <c r="F34" s="11"/>
      <c r="G34" s="75"/>
      <c r="H34" s="75"/>
      <c r="I34" s="75"/>
      <c r="J34" s="75"/>
    </row>
    <row r="35" spans="1:10" ht="13.5" customHeight="1">
      <c r="A35" s="5"/>
      <c r="B35" s="6" t="s">
        <v>187</v>
      </c>
      <c r="C35" s="3" t="s">
        <v>126</v>
      </c>
      <c r="D35" s="11"/>
      <c r="E35" s="11"/>
      <c r="F35" s="11"/>
      <c r="G35" s="75"/>
      <c r="H35" s="75"/>
      <c r="I35" s="75"/>
      <c r="J35" s="75"/>
    </row>
    <row r="36" spans="1:10" ht="13.5" customHeight="1">
      <c r="A36" s="5"/>
      <c r="B36" s="93" t="s">
        <v>307</v>
      </c>
      <c r="C36" s="94" t="s">
        <v>191</v>
      </c>
      <c r="D36" s="95">
        <f>SUM(D37:D38)</f>
        <v>700</v>
      </c>
      <c r="E36" s="95">
        <f aca="true" t="shared" si="4" ref="E36:J36">SUM(E37:E38)</f>
        <v>697</v>
      </c>
      <c r="F36" s="95">
        <f t="shared" si="4"/>
        <v>697</v>
      </c>
      <c r="G36" s="98">
        <f t="shared" si="4"/>
        <v>0</v>
      </c>
      <c r="H36" s="98">
        <f t="shared" si="4"/>
        <v>0</v>
      </c>
      <c r="I36" s="98">
        <f t="shared" si="4"/>
        <v>0</v>
      </c>
      <c r="J36" s="98">
        <f t="shared" si="4"/>
        <v>0</v>
      </c>
    </row>
    <row r="37" spans="1:10" ht="13.5" customHeight="1">
      <c r="A37" s="5"/>
      <c r="B37" s="96" t="s">
        <v>308</v>
      </c>
      <c r="C37" s="3" t="s">
        <v>219</v>
      </c>
      <c r="D37" s="11"/>
      <c r="E37" s="11">
        <f>6</f>
        <v>6</v>
      </c>
      <c r="F37" s="11">
        <v>6</v>
      </c>
      <c r="G37" s="75"/>
      <c r="H37" s="75"/>
      <c r="I37" s="75"/>
      <c r="J37" s="75"/>
    </row>
    <row r="38" spans="1:10" ht="13.5" customHeight="1">
      <c r="A38" s="5"/>
      <c r="B38" s="97" t="s">
        <v>309</v>
      </c>
      <c r="C38" s="3" t="s">
        <v>310</v>
      </c>
      <c r="D38" s="11">
        <v>700</v>
      </c>
      <c r="E38" s="11">
        <f>700-6-3</f>
        <v>691</v>
      </c>
      <c r="F38" s="11">
        <v>691</v>
      </c>
      <c r="G38" s="75"/>
      <c r="H38" s="75"/>
      <c r="I38" s="75"/>
      <c r="J38" s="75"/>
    </row>
    <row r="39" spans="1:10" ht="15.75" customHeight="1">
      <c r="A39" s="7"/>
      <c r="B39" s="2" t="s">
        <v>127</v>
      </c>
      <c r="C39" s="8" t="s">
        <v>128</v>
      </c>
      <c r="D39" s="16"/>
      <c r="E39" s="16"/>
      <c r="F39" s="16"/>
      <c r="G39" s="75"/>
      <c r="H39" s="75"/>
      <c r="I39" s="75"/>
      <c r="J39" s="75"/>
    </row>
    <row r="40" spans="1:10" ht="15.75" customHeight="1">
      <c r="A40" s="7"/>
      <c r="B40" s="17" t="s">
        <v>130</v>
      </c>
      <c r="C40" s="8" t="s">
        <v>131</v>
      </c>
      <c r="D40" s="15"/>
      <c r="E40" s="15"/>
      <c r="F40" s="15"/>
      <c r="G40" s="63">
        <f>SUM(G41)</f>
        <v>0</v>
      </c>
      <c r="H40" s="63">
        <f>SUM(H41)</f>
        <v>0</v>
      </c>
      <c r="I40" s="63">
        <f>SUM(I41)</f>
        <v>0</v>
      </c>
      <c r="J40" s="63">
        <f>SUM(J41)</f>
        <v>0</v>
      </c>
    </row>
    <row r="41" spans="1:10" ht="13.5" customHeight="1">
      <c r="A41" s="7"/>
      <c r="B41" s="18" t="s">
        <v>132</v>
      </c>
      <c r="C41" s="3" t="s">
        <v>133</v>
      </c>
      <c r="D41" s="16"/>
      <c r="E41" s="16"/>
      <c r="F41" s="16"/>
      <c r="G41" s="75"/>
      <c r="H41" s="75"/>
      <c r="I41" s="75"/>
      <c r="J41" s="75"/>
    </row>
    <row r="42" spans="1:10" ht="15.75" customHeight="1">
      <c r="A42" s="7"/>
      <c r="B42" s="2" t="s">
        <v>129</v>
      </c>
      <c r="C42" s="8"/>
      <c r="D42" s="9">
        <f>SUM(D8+D11+D17+D22+D39+D40+D36)</f>
        <v>246332</v>
      </c>
      <c r="E42" s="9">
        <f aca="true" t="shared" si="5" ref="E42:J42">SUM(E8+E11+E17+E22+E39+E40+E36)</f>
        <v>266443</v>
      </c>
      <c r="F42" s="9">
        <f t="shared" si="5"/>
        <v>195196</v>
      </c>
      <c r="G42" s="72">
        <f t="shared" si="5"/>
        <v>0</v>
      </c>
      <c r="H42" s="72">
        <f t="shared" si="5"/>
        <v>0</v>
      </c>
      <c r="I42" s="72">
        <f t="shared" si="5"/>
        <v>0</v>
      </c>
      <c r="J42" s="72">
        <f t="shared" si="5"/>
        <v>0</v>
      </c>
    </row>
    <row r="43" spans="1:10" ht="13.5" customHeight="1">
      <c r="A43" s="7"/>
      <c r="B43" s="6" t="s">
        <v>135</v>
      </c>
      <c r="C43" s="13" t="s">
        <v>136</v>
      </c>
      <c r="D43" s="11" t="s">
        <v>73</v>
      </c>
      <c r="E43" s="11" t="s">
        <v>73</v>
      </c>
      <c r="F43" s="11" t="s">
        <v>73</v>
      </c>
      <c r="G43" s="75"/>
      <c r="H43" s="75"/>
      <c r="I43" s="75"/>
      <c r="J43" s="75"/>
    </row>
    <row r="44" spans="1:10" ht="13.5" customHeight="1">
      <c r="A44" s="7"/>
      <c r="B44" s="6" t="s">
        <v>137</v>
      </c>
      <c r="C44" s="13" t="s">
        <v>138</v>
      </c>
      <c r="D44" s="11" t="s">
        <v>73</v>
      </c>
      <c r="E44" s="11"/>
      <c r="F44" s="11"/>
      <c r="G44" s="75"/>
      <c r="H44" s="75"/>
      <c r="I44" s="75"/>
      <c r="J44" s="75"/>
    </row>
    <row r="45" spans="1:10" ht="15" customHeight="1">
      <c r="A45" s="7"/>
      <c r="B45" s="6" t="s">
        <v>139</v>
      </c>
      <c r="C45" s="13" t="s">
        <v>140</v>
      </c>
      <c r="D45" s="11" t="s">
        <v>73</v>
      </c>
      <c r="E45" s="11"/>
      <c r="F45" s="11" t="s">
        <v>73</v>
      </c>
      <c r="G45" s="75"/>
      <c r="H45" s="75"/>
      <c r="I45" s="75"/>
      <c r="J45" s="75"/>
    </row>
    <row r="46" spans="1:10" ht="18" customHeight="1">
      <c r="A46" s="7"/>
      <c r="B46" s="2" t="s">
        <v>141</v>
      </c>
      <c r="C46" s="8"/>
      <c r="D46" s="9">
        <f aca="true" t="shared" si="6" ref="D46:J46">SUM(D43:D45)</f>
        <v>0</v>
      </c>
      <c r="E46" s="9">
        <f t="shared" si="6"/>
        <v>0</v>
      </c>
      <c r="F46" s="9">
        <f t="shared" si="6"/>
        <v>0</v>
      </c>
      <c r="G46" s="72">
        <f t="shared" si="6"/>
        <v>0</v>
      </c>
      <c r="H46" s="72">
        <f t="shared" si="6"/>
        <v>0</v>
      </c>
      <c r="I46" s="72">
        <f t="shared" si="6"/>
        <v>0</v>
      </c>
      <c r="J46" s="72">
        <f t="shared" si="6"/>
        <v>0</v>
      </c>
    </row>
    <row r="47" spans="1:10" ht="33" customHeight="1">
      <c r="A47" s="7"/>
      <c r="B47" s="2" t="s">
        <v>143</v>
      </c>
      <c r="C47" s="8" t="s">
        <v>144</v>
      </c>
      <c r="D47" s="16">
        <v>0</v>
      </c>
      <c r="E47" s="16">
        <v>0</v>
      </c>
      <c r="F47" s="16">
        <v>0</v>
      </c>
      <c r="G47" s="73">
        <v>0</v>
      </c>
      <c r="H47" s="73">
        <v>0</v>
      </c>
      <c r="I47" s="73">
        <v>0</v>
      </c>
      <c r="J47" s="73">
        <v>0</v>
      </c>
    </row>
    <row r="48" spans="1:10" ht="14.25" customHeight="1">
      <c r="A48" s="7"/>
      <c r="B48" s="2" t="s">
        <v>183</v>
      </c>
      <c r="C48" s="8" t="s">
        <v>142</v>
      </c>
      <c r="D48" s="9">
        <f aca="true" t="shared" si="7" ref="D48:J48">SUM(D42+D46+D47)</f>
        <v>246332</v>
      </c>
      <c r="E48" s="9">
        <f t="shared" si="7"/>
        <v>266443</v>
      </c>
      <c r="F48" s="9">
        <f t="shared" si="7"/>
        <v>195196</v>
      </c>
      <c r="G48" s="72">
        <f t="shared" si="7"/>
        <v>0</v>
      </c>
      <c r="H48" s="72">
        <f t="shared" si="7"/>
        <v>0</v>
      </c>
      <c r="I48" s="72">
        <f t="shared" si="7"/>
        <v>0</v>
      </c>
      <c r="J48" s="72">
        <f t="shared" si="7"/>
        <v>0</v>
      </c>
    </row>
    <row r="49" spans="1:10" ht="12.75" hidden="1">
      <c r="A49" s="5"/>
      <c r="B49" s="6"/>
      <c r="C49" s="13" t="s">
        <v>73</v>
      </c>
      <c r="D49" s="4"/>
      <c r="E49" s="4"/>
      <c r="F49" s="4"/>
      <c r="G49" s="62"/>
      <c r="H49" s="62"/>
      <c r="I49" s="62"/>
      <c r="J49" s="62"/>
    </row>
    <row r="50" spans="1:10" ht="15">
      <c r="A50" s="5"/>
      <c r="B50" s="2" t="s">
        <v>182</v>
      </c>
      <c r="C50" s="8"/>
      <c r="D50" s="19"/>
      <c r="E50" s="19"/>
      <c r="F50" s="19"/>
      <c r="G50" s="75"/>
      <c r="H50" s="75"/>
      <c r="I50" s="75"/>
      <c r="J50" s="75"/>
    </row>
    <row r="51" spans="1:10" ht="31.5" customHeight="1">
      <c r="A51" s="5"/>
      <c r="B51" s="2" t="s">
        <v>145</v>
      </c>
      <c r="C51" s="8" t="s">
        <v>75</v>
      </c>
      <c r="D51" s="52"/>
      <c r="E51" s="52"/>
      <c r="F51" s="52"/>
      <c r="G51" s="83"/>
      <c r="H51" s="75"/>
      <c r="I51" s="83"/>
      <c r="J51" s="75"/>
    </row>
    <row r="52" spans="1:10" ht="13.5" customHeight="1">
      <c r="A52" s="5"/>
      <c r="B52" s="6" t="s">
        <v>210</v>
      </c>
      <c r="C52" s="3" t="s">
        <v>148</v>
      </c>
      <c r="D52" s="52">
        <v>18.125</v>
      </c>
      <c r="E52" s="52"/>
      <c r="F52" s="52">
        <v>18.125</v>
      </c>
      <c r="G52" s="83"/>
      <c r="H52" s="75"/>
      <c r="I52" s="83"/>
      <c r="J52" s="75"/>
    </row>
    <row r="53" spans="1:10" ht="15" customHeight="1">
      <c r="A53" s="5"/>
      <c r="B53" s="6" t="s">
        <v>149</v>
      </c>
      <c r="C53" s="3" t="s">
        <v>150</v>
      </c>
      <c r="D53" s="52">
        <v>1</v>
      </c>
      <c r="E53" s="52"/>
      <c r="F53" s="52">
        <v>1</v>
      </c>
      <c r="G53" s="83"/>
      <c r="H53" s="75"/>
      <c r="I53" s="83"/>
      <c r="J53" s="75"/>
    </row>
    <row r="54" spans="1:10" ht="13.5" customHeight="1">
      <c r="A54" s="5"/>
      <c r="B54" s="6" t="s">
        <v>153</v>
      </c>
      <c r="C54" s="3" t="s">
        <v>154</v>
      </c>
      <c r="D54" s="52">
        <v>1</v>
      </c>
      <c r="E54" s="52"/>
      <c r="F54" s="52">
        <v>1</v>
      </c>
      <c r="G54" s="83"/>
      <c r="H54" s="75"/>
      <c r="I54" s="83"/>
      <c r="J54" s="75"/>
    </row>
    <row r="55" spans="1:10" ht="14.25" customHeight="1">
      <c r="A55" s="5"/>
      <c r="B55" s="18" t="s">
        <v>45</v>
      </c>
      <c r="C55" s="3" t="s">
        <v>46</v>
      </c>
      <c r="D55" s="52"/>
      <c r="E55" s="52"/>
      <c r="F55" s="52"/>
      <c r="G55" s="83"/>
      <c r="H55" s="75"/>
      <c r="I55" s="83"/>
      <c r="J55" s="75"/>
    </row>
    <row r="56" spans="1:10" ht="13.5" customHeight="1">
      <c r="A56" s="5"/>
      <c r="B56" s="18" t="s">
        <v>47</v>
      </c>
      <c r="C56" s="3" t="s">
        <v>48</v>
      </c>
      <c r="D56" s="52"/>
      <c r="E56" s="52"/>
      <c r="F56" s="52"/>
      <c r="G56" s="83"/>
      <c r="H56" s="75"/>
      <c r="I56" s="83"/>
      <c r="J56" s="75"/>
    </row>
    <row r="57" spans="1:10" ht="13.5" customHeight="1">
      <c r="A57" s="5"/>
      <c r="B57" s="6" t="s">
        <v>190</v>
      </c>
      <c r="C57" s="3" t="s">
        <v>191</v>
      </c>
      <c r="D57" s="52"/>
      <c r="E57" s="52"/>
      <c r="F57" s="52"/>
      <c r="G57" s="83"/>
      <c r="H57" s="75"/>
      <c r="I57" s="83"/>
      <c r="J57" s="75"/>
    </row>
    <row r="58" spans="1:10" ht="12" customHeight="1">
      <c r="A58" s="5"/>
      <c r="B58" s="6" t="s">
        <v>192</v>
      </c>
      <c r="C58" s="3" t="s">
        <v>193</v>
      </c>
      <c r="D58" s="52">
        <v>1674</v>
      </c>
      <c r="E58" s="52"/>
      <c r="F58" s="52">
        <v>1674</v>
      </c>
      <c r="G58" s="83"/>
      <c r="H58" s="75"/>
      <c r="I58" s="83"/>
      <c r="J58" s="75"/>
    </row>
    <row r="59" spans="1:10" ht="12.75" customHeight="1">
      <c r="A59" s="5"/>
      <c r="B59" s="6" t="s">
        <v>155</v>
      </c>
      <c r="C59" s="3" t="s">
        <v>156</v>
      </c>
      <c r="D59" s="52">
        <v>100</v>
      </c>
      <c r="E59" s="52"/>
      <c r="F59" s="52">
        <v>100</v>
      </c>
      <c r="G59" s="83"/>
      <c r="H59" s="75"/>
      <c r="I59" s="83"/>
      <c r="J59" s="75"/>
    </row>
    <row r="60" spans="1:10" ht="15.75" customHeight="1">
      <c r="A60" s="5"/>
      <c r="B60" s="6" t="s">
        <v>215</v>
      </c>
      <c r="C60" s="3" t="s">
        <v>157</v>
      </c>
      <c r="D60" s="52">
        <v>100</v>
      </c>
      <c r="E60" s="52"/>
      <c r="F60" s="52">
        <v>100</v>
      </c>
      <c r="G60" s="83"/>
      <c r="H60" s="75"/>
      <c r="I60" s="83"/>
      <c r="J60" s="75"/>
    </row>
    <row r="61" spans="1:10" ht="25.5" customHeight="1">
      <c r="A61" s="5"/>
      <c r="B61" s="6" t="s">
        <v>216</v>
      </c>
      <c r="C61" s="3" t="s">
        <v>158</v>
      </c>
      <c r="D61" s="52"/>
      <c r="E61" s="52"/>
      <c r="F61" s="52"/>
      <c r="G61" s="83"/>
      <c r="H61" s="75"/>
      <c r="I61" s="83"/>
      <c r="J61" s="75"/>
    </row>
    <row r="62" spans="1:10" ht="13.5" customHeight="1">
      <c r="A62" s="5"/>
      <c r="B62" s="6" t="s">
        <v>2</v>
      </c>
      <c r="C62" s="3" t="s">
        <v>211</v>
      </c>
      <c r="D62" s="52"/>
      <c r="E62" s="52"/>
      <c r="F62" s="52"/>
      <c r="G62" s="83"/>
      <c r="H62" s="75"/>
      <c r="I62" s="83"/>
      <c r="J62" s="75"/>
    </row>
    <row r="63" spans="1:10" ht="14.25" customHeight="1">
      <c r="A63" s="5"/>
      <c r="B63" s="6" t="s">
        <v>212</v>
      </c>
      <c r="C63" s="3" t="s">
        <v>213</v>
      </c>
      <c r="D63" s="52"/>
      <c r="E63" s="52"/>
      <c r="F63" s="52"/>
      <c r="G63" s="83"/>
      <c r="H63" s="75"/>
      <c r="I63" s="83"/>
      <c r="J63" s="75"/>
    </row>
    <row r="64" spans="1:10" ht="13.5" customHeight="1">
      <c r="A64" s="5"/>
      <c r="B64" s="6" t="s">
        <v>184</v>
      </c>
      <c r="C64" s="3" t="s">
        <v>161</v>
      </c>
      <c r="D64" s="52"/>
      <c r="E64" s="52"/>
      <c r="F64" s="52"/>
      <c r="G64" s="83"/>
      <c r="H64" s="75"/>
      <c r="I64" s="83"/>
      <c r="J64" s="75"/>
    </row>
    <row r="65" spans="1:10" ht="12.75" customHeight="1">
      <c r="A65" s="5"/>
      <c r="B65" s="6" t="s">
        <v>5</v>
      </c>
      <c r="C65" s="3" t="s">
        <v>162</v>
      </c>
      <c r="D65" s="52">
        <v>6973</v>
      </c>
      <c r="E65" s="52"/>
      <c r="F65" s="52">
        <v>6973</v>
      </c>
      <c r="G65" s="83"/>
      <c r="H65" s="75"/>
      <c r="I65" s="83"/>
      <c r="J65" s="75"/>
    </row>
    <row r="66" spans="1:10" ht="12" customHeight="1">
      <c r="A66" s="5"/>
      <c r="B66" s="6" t="s">
        <v>163</v>
      </c>
      <c r="C66" s="3" t="s">
        <v>164</v>
      </c>
      <c r="D66" s="52"/>
      <c r="E66" s="52"/>
      <c r="F66" s="52"/>
      <c r="G66" s="83"/>
      <c r="H66" s="75"/>
      <c r="I66" s="83"/>
      <c r="J66" s="75"/>
    </row>
    <row r="67" spans="4:7" ht="12.75">
      <c r="D67" s="49"/>
      <c r="E67" s="49"/>
      <c r="F67" s="49"/>
      <c r="G67" s="49"/>
    </row>
    <row r="69" spans="1:6" ht="14.25">
      <c r="A69" s="51"/>
      <c r="B69" s="51" t="s">
        <v>225</v>
      </c>
      <c r="C69" s="51"/>
      <c r="D69" s="51" t="s">
        <v>226</v>
      </c>
      <c r="E69" s="51"/>
      <c r="F69" s="51"/>
    </row>
    <row r="70" spans="1:6" ht="14.25">
      <c r="A70" s="51"/>
      <c r="B70" s="51" t="s">
        <v>223</v>
      </c>
      <c r="C70" s="51"/>
      <c r="D70" s="51"/>
      <c r="E70" s="51" t="s">
        <v>224</v>
      </c>
      <c r="F70" s="51"/>
    </row>
    <row r="73" ht="12.75">
      <c r="B73" t="s">
        <v>229</v>
      </c>
    </row>
  </sheetData>
  <sheetProtection password="DF77" sheet="1" objects="1" scenarios="1"/>
  <mergeCells count="5">
    <mergeCell ref="I3:J3"/>
    <mergeCell ref="A2:F2"/>
    <mergeCell ref="B1:F1"/>
    <mergeCell ref="G3:H3"/>
    <mergeCell ref="D3:F3"/>
  </mergeCells>
  <printOptions/>
  <pageMargins left="0.7480314960629921" right="0.7480314960629921" top="0.35433070866141736" bottom="0.5511811023622047" header="0.5118110236220472" footer="0.5118110236220472"/>
  <pageSetup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46.8515625" style="0" customWidth="1"/>
    <col min="3" max="3" width="7.57421875" style="0" customWidth="1"/>
    <col min="4" max="4" width="14.00390625" style="0" customWidth="1"/>
    <col min="5" max="5" width="15.00390625" style="0" customWidth="1"/>
    <col min="6" max="6" width="16.57421875" style="0" customWidth="1"/>
  </cols>
  <sheetData>
    <row r="1" spans="1:6" ht="15.75">
      <c r="A1" s="54"/>
      <c r="B1" s="101" t="s">
        <v>318</v>
      </c>
      <c r="C1" s="101"/>
      <c r="D1" s="101"/>
      <c r="E1" s="101"/>
      <c r="F1" s="101"/>
    </row>
    <row r="2" spans="1:6" ht="12.75">
      <c r="A2" s="100" t="s">
        <v>286</v>
      </c>
      <c r="B2" s="100"/>
      <c r="C2" s="100"/>
      <c r="D2" s="100"/>
      <c r="E2" s="100"/>
      <c r="F2" s="100"/>
    </row>
    <row r="3" spans="1:6" ht="12.75">
      <c r="A3" s="54"/>
      <c r="B3" s="54" t="s">
        <v>222</v>
      </c>
      <c r="C3" s="54"/>
      <c r="D3" s="54"/>
      <c r="E3" s="54"/>
      <c r="F3" s="54"/>
    </row>
    <row r="4" spans="1:6" ht="48" customHeight="1">
      <c r="A4" s="66"/>
      <c r="B4" s="74" t="s">
        <v>221</v>
      </c>
      <c r="C4" s="66"/>
      <c r="D4" s="56" t="s">
        <v>303</v>
      </c>
      <c r="E4" s="56" t="s">
        <v>305</v>
      </c>
      <c r="F4" s="56" t="s">
        <v>314</v>
      </c>
    </row>
    <row r="5" spans="1:6" ht="31.5" customHeight="1">
      <c r="A5" s="1" t="s">
        <v>188</v>
      </c>
      <c r="B5" s="26" t="s">
        <v>189</v>
      </c>
      <c r="C5" s="27"/>
      <c r="D5" s="28"/>
      <c r="E5" s="28"/>
      <c r="F5" s="28"/>
    </row>
    <row r="6" spans="1:6" ht="12.75" hidden="1">
      <c r="A6" s="5"/>
      <c r="B6" s="6"/>
      <c r="C6" s="3"/>
      <c r="D6" s="4"/>
      <c r="E6" s="4"/>
      <c r="F6" s="4"/>
    </row>
    <row r="7" spans="1:6" ht="35.25" customHeight="1">
      <c r="A7" s="5"/>
      <c r="B7" s="2" t="s">
        <v>74</v>
      </c>
      <c r="C7" s="8" t="s">
        <v>75</v>
      </c>
      <c r="D7" s="9">
        <f>SUM(D8:D9)</f>
        <v>700</v>
      </c>
      <c r="E7" s="9">
        <f>SUM(E8:E9)</f>
        <v>5042</v>
      </c>
      <c r="F7" s="9">
        <f>SUM(F8:F9)</f>
        <v>5042</v>
      </c>
    </row>
    <row r="8" spans="1:6" ht="15" customHeight="1">
      <c r="A8" s="5"/>
      <c r="B8" s="6" t="s">
        <v>76</v>
      </c>
      <c r="C8" s="3" t="s">
        <v>77</v>
      </c>
      <c r="D8" s="11">
        <v>700</v>
      </c>
      <c r="E8" s="11">
        <f>700+1300+2065+665+312</f>
        <v>5042</v>
      </c>
      <c r="F8" s="11">
        <f>5962-920</f>
        <v>5042</v>
      </c>
    </row>
    <row r="9" spans="1:6" ht="15.75" customHeight="1">
      <c r="A9" s="5"/>
      <c r="B9" s="6" t="s">
        <v>78</v>
      </c>
      <c r="C9" s="3" t="s">
        <v>79</v>
      </c>
      <c r="D9" s="11"/>
      <c r="E9" s="11"/>
      <c r="F9" s="11"/>
    </row>
    <row r="10" spans="1:6" ht="32.25" customHeight="1">
      <c r="A10" s="5"/>
      <c r="B10" s="2" t="s">
        <v>80</v>
      </c>
      <c r="C10" s="8" t="s">
        <v>81</v>
      </c>
      <c r="D10" s="9">
        <f>SUM(D11:D15)</f>
        <v>0</v>
      </c>
      <c r="E10" s="9">
        <f>SUM(E11:E15)</f>
        <v>371</v>
      </c>
      <c r="F10" s="9">
        <f>SUM(F11:F15)</f>
        <v>371</v>
      </c>
    </row>
    <row r="11" spans="1:6" ht="26.25" customHeight="1">
      <c r="A11" s="5"/>
      <c r="B11" s="6" t="s">
        <v>84</v>
      </c>
      <c r="C11" s="3" t="s">
        <v>85</v>
      </c>
      <c r="D11" s="11" t="s">
        <v>73</v>
      </c>
      <c r="E11" s="11" t="s">
        <v>73</v>
      </c>
      <c r="F11" s="11"/>
    </row>
    <row r="12" spans="1:6" ht="26.25" customHeight="1">
      <c r="A12" s="5"/>
      <c r="B12" s="6" t="s">
        <v>86</v>
      </c>
      <c r="C12" s="3" t="s">
        <v>87</v>
      </c>
      <c r="D12" s="11" t="s">
        <v>73</v>
      </c>
      <c r="E12" s="11">
        <f>371</f>
        <v>371</v>
      </c>
      <c r="F12" s="11">
        <v>371</v>
      </c>
    </row>
    <row r="13" spans="1:6" ht="39.75" customHeight="1">
      <c r="A13" s="5"/>
      <c r="B13" s="6" t="s">
        <v>88</v>
      </c>
      <c r="C13" s="3" t="s">
        <v>89</v>
      </c>
      <c r="D13" s="11" t="s">
        <v>73</v>
      </c>
      <c r="E13" s="11" t="s">
        <v>73</v>
      </c>
      <c r="F13" s="11" t="s">
        <v>73</v>
      </c>
    </row>
    <row r="14" spans="1:6" ht="29.25" customHeight="1">
      <c r="A14" s="5"/>
      <c r="B14" s="6" t="s">
        <v>90</v>
      </c>
      <c r="C14" s="3" t="s">
        <v>91</v>
      </c>
      <c r="D14" s="11" t="s">
        <v>73</v>
      </c>
      <c r="E14" s="11"/>
      <c r="F14" s="11"/>
    </row>
    <row r="15" spans="1:6" ht="15.75" customHeight="1">
      <c r="A15" s="5"/>
      <c r="B15" s="6" t="s">
        <v>94</v>
      </c>
      <c r="C15" s="3" t="s">
        <v>95</v>
      </c>
      <c r="D15" s="11" t="s">
        <v>73</v>
      </c>
      <c r="E15" s="11" t="s">
        <v>73</v>
      </c>
      <c r="F15" s="11" t="s">
        <v>73</v>
      </c>
    </row>
    <row r="16" spans="1:6" ht="30" customHeight="1">
      <c r="A16" s="5"/>
      <c r="B16" s="2" t="s">
        <v>50</v>
      </c>
      <c r="C16" s="8" t="s">
        <v>96</v>
      </c>
      <c r="D16" s="9">
        <f>SUM(D17:D19)</f>
        <v>120</v>
      </c>
      <c r="E16" s="9">
        <f>SUM(E17:E19)</f>
        <v>1108</v>
      </c>
      <c r="F16" s="9">
        <f>SUM(F17:F19)</f>
        <v>1108</v>
      </c>
    </row>
    <row r="17" spans="1:6" ht="39.75" customHeight="1">
      <c r="A17" s="5"/>
      <c r="B17" s="12" t="s">
        <v>63</v>
      </c>
      <c r="C17" s="3" t="s">
        <v>64</v>
      </c>
      <c r="D17" s="11">
        <v>90</v>
      </c>
      <c r="E17" s="11">
        <v>801</v>
      </c>
      <c r="F17" s="11">
        <v>801</v>
      </c>
    </row>
    <row r="18" spans="1:6" ht="24.75" customHeight="1">
      <c r="A18" s="5"/>
      <c r="B18" s="14" t="s">
        <v>67</v>
      </c>
      <c r="C18" s="3" t="s">
        <v>68</v>
      </c>
      <c r="D18" s="11">
        <v>30</v>
      </c>
      <c r="E18" s="11">
        <v>299</v>
      </c>
      <c r="F18" s="11">
        <v>299</v>
      </c>
    </row>
    <row r="19" spans="1:6" ht="25.5" customHeight="1">
      <c r="A19" s="5"/>
      <c r="B19" s="12" t="s">
        <v>69</v>
      </c>
      <c r="C19" s="3" t="s">
        <v>70</v>
      </c>
      <c r="D19" s="11"/>
      <c r="E19" s="11">
        <v>8</v>
      </c>
      <c r="F19" s="11">
        <v>8</v>
      </c>
    </row>
    <row r="20" spans="1:6" ht="15">
      <c r="A20" s="5"/>
      <c r="B20" s="2" t="s">
        <v>97</v>
      </c>
      <c r="C20" s="8" t="s">
        <v>98</v>
      </c>
      <c r="D20" s="9">
        <f>SUM(D21:D27)</f>
        <v>233</v>
      </c>
      <c r="E20" s="9">
        <f>SUM(E21:E27)</f>
        <v>7140</v>
      </c>
      <c r="F20" s="9">
        <f>SUM(F21:F27)</f>
        <v>7140</v>
      </c>
    </row>
    <row r="21" spans="1:6" ht="15" customHeight="1">
      <c r="A21" s="5"/>
      <c r="B21" s="6" t="s">
        <v>103</v>
      </c>
      <c r="C21" s="3" t="s">
        <v>104</v>
      </c>
      <c r="D21" s="21"/>
      <c r="E21" s="21">
        <f>0</f>
        <v>0</v>
      </c>
      <c r="F21" s="21">
        <v>0</v>
      </c>
    </row>
    <row r="22" spans="1:6" ht="14.25" customHeight="1">
      <c r="A22" s="5"/>
      <c r="B22" s="6" t="s">
        <v>107</v>
      </c>
      <c r="C22" s="3" t="s">
        <v>108</v>
      </c>
      <c r="D22" s="21">
        <v>0</v>
      </c>
      <c r="E22" s="21">
        <v>213</v>
      </c>
      <c r="F22" s="21">
        <v>213</v>
      </c>
    </row>
    <row r="23" spans="1:6" ht="12.75" customHeight="1">
      <c r="A23" s="5"/>
      <c r="B23" s="18" t="s">
        <v>109</v>
      </c>
      <c r="C23" s="3" t="s">
        <v>110</v>
      </c>
      <c r="D23" s="21">
        <v>233</v>
      </c>
      <c r="E23" s="21">
        <v>3963</v>
      </c>
      <c r="F23" s="21">
        <v>3963</v>
      </c>
    </row>
    <row r="24" spans="1:6" ht="13.5" customHeight="1">
      <c r="A24" s="5"/>
      <c r="B24" s="6" t="s">
        <v>111</v>
      </c>
      <c r="C24" s="3" t="s">
        <v>112</v>
      </c>
      <c r="D24" s="11">
        <v>0</v>
      </c>
      <c r="E24" s="11">
        <v>2964</v>
      </c>
      <c r="F24" s="11">
        <v>2964</v>
      </c>
    </row>
    <row r="25" spans="1:6" ht="13.5" customHeight="1">
      <c r="A25" s="5"/>
      <c r="B25" s="18" t="s">
        <v>119</v>
      </c>
      <c r="C25" s="3" t="s">
        <v>120</v>
      </c>
      <c r="D25" s="11">
        <v>0</v>
      </c>
      <c r="E25" s="11">
        <f>0</f>
        <v>0</v>
      </c>
      <c r="F25" s="11">
        <v>0</v>
      </c>
    </row>
    <row r="26" spans="1:6" ht="11.25" customHeight="1">
      <c r="A26" s="5"/>
      <c r="B26" s="6" t="s">
        <v>121</v>
      </c>
      <c r="C26" s="3" t="s">
        <v>122</v>
      </c>
      <c r="D26" s="11"/>
      <c r="E26" s="11"/>
      <c r="F26" s="11"/>
    </row>
    <row r="27" spans="1:6" ht="26.25" customHeight="1">
      <c r="A27" s="5"/>
      <c r="B27" s="6" t="s">
        <v>125</v>
      </c>
      <c r="C27" s="3" t="s">
        <v>126</v>
      </c>
      <c r="D27" s="11"/>
      <c r="E27" s="11"/>
      <c r="F27" s="11"/>
    </row>
    <row r="28" spans="1:6" ht="30" customHeight="1">
      <c r="A28" s="5"/>
      <c r="B28" s="93" t="s">
        <v>307</v>
      </c>
      <c r="C28" s="94" t="s">
        <v>191</v>
      </c>
      <c r="D28" s="95">
        <f>SUM(D29:D30)</f>
        <v>0</v>
      </c>
      <c r="E28" s="95">
        <f>SUM(E29:E30)</f>
        <v>951</v>
      </c>
      <c r="F28" s="95">
        <f>SUM(F29:F30)</f>
        <v>951</v>
      </c>
    </row>
    <row r="29" spans="1:6" ht="48" customHeight="1">
      <c r="A29" s="5"/>
      <c r="B29" s="96" t="s">
        <v>308</v>
      </c>
      <c r="C29" s="3" t="s">
        <v>219</v>
      </c>
      <c r="D29" s="11"/>
      <c r="E29" s="11">
        <f>808</f>
        <v>808</v>
      </c>
      <c r="F29" s="11">
        <v>808</v>
      </c>
    </row>
    <row r="30" spans="1:6" ht="50.25" customHeight="1">
      <c r="A30" s="5"/>
      <c r="B30" s="97" t="s">
        <v>309</v>
      </c>
      <c r="C30" s="3" t="s">
        <v>310</v>
      </c>
      <c r="D30" s="11"/>
      <c r="E30" s="11">
        <f>143</f>
        <v>143</v>
      </c>
      <c r="F30" s="11">
        <v>143</v>
      </c>
    </row>
    <row r="31" spans="1:6" ht="15" customHeight="1">
      <c r="A31" s="5"/>
      <c r="B31" s="17" t="s">
        <v>129</v>
      </c>
      <c r="C31" s="22"/>
      <c r="D31" s="15">
        <f>SUM(D7+D10+D16+D20+D28)</f>
        <v>1053</v>
      </c>
      <c r="E31" s="15">
        <f>SUM(E7+E10+E16+E20+E28)</f>
        <v>14612</v>
      </c>
      <c r="F31" s="15">
        <f>SUM(F7+F10+F16+F20+F28)</f>
        <v>14612</v>
      </c>
    </row>
    <row r="32" spans="1:6" ht="33" customHeight="1">
      <c r="A32" s="5"/>
      <c r="B32" s="2" t="s">
        <v>143</v>
      </c>
      <c r="C32" s="8" t="s">
        <v>144</v>
      </c>
      <c r="D32" s="16"/>
      <c r="E32" s="16"/>
      <c r="F32" s="16"/>
    </row>
    <row r="33" spans="1:6" ht="14.25" customHeight="1">
      <c r="A33" s="5"/>
      <c r="B33" s="2" t="s">
        <v>183</v>
      </c>
      <c r="C33" s="8" t="s">
        <v>142</v>
      </c>
      <c r="D33" s="9">
        <f>SUM(D31:D32)</f>
        <v>1053</v>
      </c>
      <c r="E33" s="9">
        <f>SUM(E31:E32)</f>
        <v>14612</v>
      </c>
      <c r="F33" s="9">
        <f>SUM(F31:F32)</f>
        <v>14612</v>
      </c>
    </row>
    <row r="34" spans="1:6" ht="12.75">
      <c r="A34" s="5"/>
      <c r="B34" s="6"/>
      <c r="C34" s="3" t="s">
        <v>73</v>
      </c>
      <c r="D34" s="4"/>
      <c r="E34" s="4"/>
      <c r="F34" s="4"/>
    </row>
    <row r="35" spans="1:6" ht="15.75" customHeight="1">
      <c r="A35" s="5"/>
      <c r="B35" s="2" t="s">
        <v>182</v>
      </c>
      <c r="C35" s="8"/>
      <c r="D35" s="20"/>
      <c r="E35" s="20"/>
      <c r="F35" s="20"/>
    </row>
    <row r="36" spans="1:6" ht="15" customHeight="1">
      <c r="A36" s="5"/>
      <c r="B36" s="6" t="s">
        <v>0</v>
      </c>
      <c r="C36" s="3" t="s">
        <v>1</v>
      </c>
      <c r="D36" s="20">
        <v>1</v>
      </c>
      <c r="E36" s="20">
        <v>1</v>
      </c>
      <c r="F36" s="20"/>
    </row>
    <row r="37" spans="1:6" ht="18" customHeight="1">
      <c r="A37" s="5"/>
      <c r="B37" s="6" t="s">
        <v>163</v>
      </c>
      <c r="C37" s="3" t="s">
        <v>164</v>
      </c>
      <c r="D37" s="20"/>
      <c r="E37" s="20"/>
      <c r="F37" s="20"/>
    </row>
    <row r="38" spans="1:6" ht="45.75">
      <c r="A38" s="5"/>
      <c r="B38" s="23" t="s">
        <v>44</v>
      </c>
      <c r="C38" s="3"/>
      <c r="D38" s="20"/>
      <c r="E38" s="20"/>
      <c r="F38" s="20"/>
    </row>
    <row r="39" spans="1:6" ht="45">
      <c r="A39" s="5"/>
      <c r="B39" s="24" t="s">
        <v>82</v>
      </c>
      <c r="C39" s="3"/>
      <c r="D39" s="20"/>
      <c r="E39" s="20"/>
      <c r="F39" s="20"/>
    </row>
    <row r="40" spans="1:6" ht="15">
      <c r="A40" s="5"/>
      <c r="B40" s="24" t="s">
        <v>83</v>
      </c>
      <c r="C40" s="3"/>
      <c r="D40" s="4"/>
      <c r="E40" s="4"/>
      <c r="F40" s="4"/>
    </row>
    <row r="44" spans="1:6" ht="14.25">
      <c r="A44" s="51"/>
      <c r="B44" s="51" t="s">
        <v>225</v>
      </c>
      <c r="C44" s="51"/>
      <c r="D44" s="51" t="s">
        <v>226</v>
      </c>
      <c r="E44" s="51"/>
      <c r="F44" s="51"/>
    </row>
    <row r="45" spans="1:6" ht="14.25">
      <c r="A45" s="51"/>
      <c r="B45" s="51" t="s">
        <v>223</v>
      </c>
      <c r="C45" s="51"/>
      <c r="D45" s="51"/>
      <c r="E45" s="51" t="s">
        <v>224</v>
      </c>
      <c r="F45" s="51"/>
    </row>
    <row r="46" spans="1:6" ht="14.25">
      <c r="A46" s="51"/>
      <c r="B46" s="51"/>
      <c r="C46" s="51"/>
      <c r="D46" s="51"/>
      <c r="E46" s="51"/>
      <c r="F46" s="51"/>
    </row>
  </sheetData>
  <sheetProtection password="DF77" sheet="1" objects="1" scenarios="1" insertHyperlinks="0"/>
  <mergeCells count="2">
    <mergeCell ref="A2:F2"/>
    <mergeCell ref="B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B1">
      <selection activeCell="B1" sqref="B1:F1"/>
    </sheetView>
  </sheetViews>
  <sheetFormatPr defaultColWidth="9.140625" defaultRowHeight="12.75"/>
  <cols>
    <col min="1" max="1" width="10.00390625" style="0" customWidth="1"/>
    <col min="2" max="2" width="53.28125" style="0" customWidth="1"/>
    <col min="4" max="4" width="13.57421875" style="0" customWidth="1"/>
    <col min="5" max="5" width="15.8515625" style="0" customWidth="1"/>
    <col min="6" max="6" width="16.57421875" style="0" customWidth="1"/>
  </cols>
  <sheetData>
    <row r="1" spans="1:6" ht="15.75">
      <c r="A1" s="54"/>
      <c r="B1" s="101" t="s">
        <v>318</v>
      </c>
      <c r="C1" s="101"/>
      <c r="D1" s="101"/>
      <c r="E1" s="101"/>
      <c r="F1" s="101"/>
    </row>
    <row r="2" spans="1:6" ht="12.75">
      <c r="A2" s="100" t="s">
        <v>297</v>
      </c>
      <c r="B2" s="100"/>
      <c r="C2" s="100"/>
      <c r="D2" s="100"/>
      <c r="E2" s="100"/>
      <c r="F2" s="100"/>
    </row>
    <row r="3" spans="1:6" ht="12.75">
      <c r="A3" s="54"/>
      <c r="B3" s="54" t="s">
        <v>222</v>
      </c>
      <c r="C3" s="54"/>
      <c r="D3" s="54"/>
      <c r="E3" s="54"/>
      <c r="F3" s="54"/>
    </row>
    <row r="4" spans="1:6" ht="48" customHeight="1">
      <c r="A4" s="66"/>
      <c r="B4" s="74" t="s">
        <v>221</v>
      </c>
      <c r="C4" s="66"/>
      <c r="D4" s="56" t="s">
        <v>303</v>
      </c>
      <c r="E4" s="56" t="s">
        <v>304</v>
      </c>
      <c r="F4" s="56" t="s">
        <v>314</v>
      </c>
    </row>
    <row r="5" spans="1:6" ht="36" customHeight="1">
      <c r="A5" s="25" t="s">
        <v>61</v>
      </c>
      <c r="B5" s="2" t="s">
        <v>62</v>
      </c>
      <c r="C5" s="3"/>
      <c r="D5" s="4"/>
      <c r="E5" s="4"/>
      <c r="F5" s="4"/>
    </row>
    <row r="6" spans="1:6" ht="12.75">
      <c r="A6" s="5"/>
      <c r="B6" s="6"/>
      <c r="C6" s="3"/>
      <c r="D6" s="4"/>
      <c r="E6" s="4"/>
      <c r="F6" s="4"/>
    </row>
    <row r="7" spans="1:6" ht="34.5" customHeight="1">
      <c r="A7" s="5"/>
      <c r="B7" s="2" t="s">
        <v>74</v>
      </c>
      <c r="C7" s="8" t="s">
        <v>75</v>
      </c>
      <c r="D7" s="9">
        <f>SUM(D8:D9)</f>
        <v>0</v>
      </c>
      <c r="E7" s="9">
        <f>SUM(E8:E9)</f>
        <v>0</v>
      </c>
      <c r="F7" s="9">
        <f>SUM(F8:F9)</f>
        <v>0</v>
      </c>
    </row>
    <row r="8" spans="1:6" ht="15.75" customHeight="1">
      <c r="A8" s="5"/>
      <c r="B8" s="14" t="s">
        <v>76</v>
      </c>
      <c r="C8" s="3" t="s">
        <v>77</v>
      </c>
      <c r="D8" s="21"/>
      <c r="E8" s="21"/>
      <c r="F8" s="21"/>
    </row>
    <row r="9" spans="1:6" ht="16.5" customHeight="1">
      <c r="A9" s="5"/>
      <c r="B9" s="14" t="s">
        <v>78</v>
      </c>
      <c r="C9" s="3" t="s">
        <v>79</v>
      </c>
      <c r="D9" s="21"/>
      <c r="E9" s="21"/>
      <c r="F9" s="21"/>
    </row>
    <row r="10" spans="1:6" ht="31.5" customHeight="1">
      <c r="A10" s="5"/>
      <c r="B10" s="2" t="s">
        <v>80</v>
      </c>
      <c r="C10" s="8" t="s">
        <v>81</v>
      </c>
      <c r="D10" s="9">
        <f>SUM(D11:D15)</f>
        <v>0</v>
      </c>
      <c r="E10" s="9">
        <f>SUM(E11:E15)</f>
        <v>0</v>
      </c>
      <c r="F10" s="9">
        <f>SUM(F11:F15)</f>
        <v>0</v>
      </c>
    </row>
    <row r="11" spans="1:6" ht="27" customHeight="1">
      <c r="A11" s="5"/>
      <c r="B11" s="14" t="s">
        <v>84</v>
      </c>
      <c r="C11" s="3" t="s">
        <v>85</v>
      </c>
      <c r="D11" s="21"/>
      <c r="E11" s="21"/>
      <c r="F11" s="21"/>
    </row>
    <row r="12" spans="1:6" ht="16.5" customHeight="1">
      <c r="A12" s="5"/>
      <c r="B12" s="14" t="s">
        <v>86</v>
      </c>
      <c r="C12" s="3" t="s">
        <v>87</v>
      </c>
      <c r="D12" s="21"/>
      <c r="E12" s="21"/>
      <c r="F12" s="21"/>
    </row>
    <row r="13" spans="1:6" ht="27.75" customHeight="1">
      <c r="A13" s="5"/>
      <c r="B13" s="14" t="s">
        <v>88</v>
      </c>
      <c r="C13" s="3" t="s">
        <v>89</v>
      </c>
      <c r="D13" s="21"/>
      <c r="E13" s="21"/>
      <c r="F13" s="21"/>
    </row>
    <row r="14" spans="1:6" ht="17.25" customHeight="1">
      <c r="A14" s="5"/>
      <c r="B14" s="14" t="s">
        <v>90</v>
      </c>
      <c r="C14" s="3" t="s">
        <v>91</v>
      </c>
      <c r="D14" s="21"/>
      <c r="E14" s="21"/>
      <c r="F14" s="21"/>
    </row>
    <row r="15" spans="1:6" ht="16.5" customHeight="1">
      <c r="A15" s="5"/>
      <c r="B15" s="14" t="s">
        <v>94</v>
      </c>
      <c r="C15" s="3" t="s">
        <v>95</v>
      </c>
      <c r="D15" s="21"/>
      <c r="E15" s="21"/>
      <c r="F15" s="21"/>
    </row>
    <row r="16" spans="1:6" ht="31.5" customHeight="1">
      <c r="A16" s="5"/>
      <c r="B16" s="2" t="s">
        <v>50</v>
      </c>
      <c r="C16" s="8" t="s">
        <v>96</v>
      </c>
      <c r="D16" s="9">
        <f>SUM(D17:D20)</f>
        <v>0</v>
      </c>
      <c r="E16" s="9">
        <f>SUM(E17:E20)</f>
        <v>0</v>
      </c>
      <c r="F16" s="9">
        <f>SUM(F17:F20)</f>
        <v>0</v>
      </c>
    </row>
    <row r="17" spans="1:6" ht="29.25" customHeight="1">
      <c r="A17" s="5"/>
      <c r="B17" s="14" t="s">
        <v>63</v>
      </c>
      <c r="C17" s="3" t="s">
        <v>64</v>
      </c>
      <c r="D17" s="21"/>
      <c r="E17" s="21"/>
      <c r="F17" s="21"/>
    </row>
    <row r="18" spans="1:6" ht="27" customHeight="1">
      <c r="A18" s="5"/>
      <c r="B18" s="14" t="s">
        <v>65</v>
      </c>
      <c r="C18" s="3" t="s">
        <v>66</v>
      </c>
      <c r="D18" s="21"/>
      <c r="E18" s="21"/>
      <c r="F18" s="21"/>
    </row>
    <row r="19" spans="1:6" ht="28.5" customHeight="1">
      <c r="A19" s="5"/>
      <c r="B19" s="14" t="s">
        <v>67</v>
      </c>
      <c r="C19" s="3" t="s">
        <v>68</v>
      </c>
      <c r="D19" s="21"/>
      <c r="E19" s="21"/>
      <c r="F19" s="21"/>
    </row>
    <row r="20" spans="1:6" ht="27.75" customHeight="1">
      <c r="A20" s="5"/>
      <c r="B20" s="14" t="s">
        <v>69</v>
      </c>
      <c r="C20" s="3" t="s">
        <v>70</v>
      </c>
      <c r="D20" s="21"/>
      <c r="E20" s="21"/>
      <c r="F20" s="21"/>
    </row>
    <row r="21" spans="1:6" ht="18" customHeight="1">
      <c r="A21" s="5"/>
      <c r="B21" s="2" t="s">
        <v>97</v>
      </c>
      <c r="C21" s="8" t="s">
        <v>98</v>
      </c>
      <c r="D21" s="9">
        <f>SUM(D22:D35)</f>
        <v>53</v>
      </c>
      <c r="E21" s="9">
        <f>SUM(E22:E35)</f>
        <v>253</v>
      </c>
      <c r="F21" s="9">
        <f>SUM(F22:F35)</f>
        <v>50</v>
      </c>
    </row>
    <row r="22" spans="1:6" ht="12.75">
      <c r="A22" s="5"/>
      <c r="B22" s="14" t="s">
        <v>99</v>
      </c>
      <c r="C22" s="3" t="s">
        <v>100</v>
      </c>
      <c r="D22" s="21"/>
      <c r="E22" s="21"/>
      <c r="F22" s="21"/>
    </row>
    <row r="23" spans="1:6" ht="15" customHeight="1">
      <c r="A23" s="5"/>
      <c r="B23" s="14" t="s">
        <v>101</v>
      </c>
      <c r="C23" s="3" t="s">
        <v>102</v>
      </c>
      <c r="D23" s="21">
        <f>53</f>
        <v>53</v>
      </c>
      <c r="E23" s="21">
        <f>53+200</f>
        <v>253</v>
      </c>
      <c r="F23" s="21">
        <v>50</v>
      </c>
    </row>
    <row r="24" spans="1:6" ht="18" customHeight="1">
      <c r="A24" s="5"/>
      <c r="B24" s="14" t="s">
        <v>103</v>
      </c>
      <c r="C24" s="3" t="s">
        <v>104</v>
      </c>
      <c r="D24" s="21"/>
      <c r="E24" s="21"/>
      <c r="F24" s="21"/>
    </row>
    <row r="25" spans="1:6" ht="28.5" customHeight="1">
      <c r="A25" s="5"/>
      <c r="B25" s="14" t="s">
        <v>105</v>
      </c>
      <c r="C25" s="3" t="s">
        <v>106</v>
      </c>
      <c r="D25" s="21"/>
      <c r="E25" s="21"/>
      <c r="F25" s="21"/>
    </row>
    <row r="26" spans="1:6" ht="12.75" customHeight="1">
      <c r="A26" s="5"/>
      <c r="B26" s="14" t="s">
        <v>107</v>
      </c>
      <c r="C26" s="3" t="s">
        <v>108</v>
      </c>
      <c r="D26" s="21"/>
      <c r="E26" s="21"/>
      <c r="F26" s="21"/>
    </row>
    <row r="27" spans="1:6" ht="15.75" customHeight="1">
      <c r="A27" s="5"/>
      <c r="B27" s="14" t="s">
        <v>109</v>
      </c>
      <c r="C27" s="3" t="s">
        <v>110</v>
      </c>
      <c r="D27" s="21"/>
      <c r="E27" s="21"/>
      <c r="F27" s="21"/>
    </row>
    <row r="28" spans="1:6" ht="15.75" customHeight="1">
      <c r="A28" s="5"/>
      <c r="B28" s="14" t="s">
        <v>111</v>
      </c>
      <c r="C28" s="3" t="s">
        <v>112</v>
      </c>
      <c r="D28" s="21"/>
      <c r="E28" s="21"/>
      <c r="F28" s="21"/>
    </row>
    <row r="29" spans="1:6" ht="14.25" customHeight="1">
      <c r="A29" s="5"/>
      <c r="B29" s="14" t="s">
        <v>113</v>
      </c>
      <c r="C29" s="3" t="s">
        <v>114</v>
      </c>
      <c r="D29" s="21"/>
      <c r="E29" s="21"/>
      <c r="F29" s="21"/>
    </row>
    <row r="30" spans="1:6" ht="30" customHeight="1">
      <c r="A30" s="5"/>
      <c r="B30" s="14" t="s">
        <v>115</v>
      </c>
      <c r="C30" s="3" t="s">
        <v>116</v>
      </c>
      <c r="D30" s="21"/>
      <c r="E30" s="21"/>
      <c r="F30" s="21"/>
    </row>
    <row r="31" spans="1:6" ht="16.5" customHeight="1">
      <c r="A31" s="5"/>
      <c r="B31" s="14" t="s">
        <v>117</v>
      </c>
      <c r="C31" s="3" t="s">
        <v>118</v>
      </c>
      <c r="D31" s="21"/>
      <c r="E31" s="21"/>
      <c r="F31" s="21"/>
    </row>
    <row r="32" spans="1:6" ht="15.75" customHeight="1">
      <c r="A32" s="5"/>
      <c r="B32" s="14" t="s">
        <v>119</v>
      </c>
      <c r="C32" s="3" t="s">
        <v>120</v>
      </c>
      <c r="D32" s="21"/>
      <c r="E32" s="21"/>
      <c r="F32" s="21"/>
    </row>
    <row r="33" spans="1:6" ht="15" customHeight="1">
      <c r="A33" s="5"/>
      <c r="B33" s="14" t="s">
        <v>121</v>
      </c>
      <c r="C33" s="3" t="s">
        <v>122</v>
      </c>
      <c r="D33" s="21"/>
      <c r="E33" s="21"/>
      <c r="F33" s="21"/>
    </row>
    <row r="34" spans="1:6" ht="15" customHeight="1">
      <c r="A34" s="5"/>
      <c r="B34" s="14" t="s">
        <v>123</v>
      </c>
      <c r="C34" s="3" t="s">
        <v>124</v>
      </c>
      <c r="D34" s="21"/>
      <c r="E34" s="21"/>
      <c r="F34" s="21"/>
    </row>
    <row r="35" spans="1:6" ht="27" customHeight="1">
      <c r="A35" s="5"/>
      <c r="B35" s="14" t="s">
        <v>125</v>
      </c>
      <c r="C35" s="3" t="s">
        <v>126</v>
      </c>
      <c r="D35" s="21"/>
      <c r="E35" s="21"/>
      <c r="F35" s="21"/>
    </row>
    <row r="36" spans="1:6" ht="20.25" customHeight="1">
      <c r="A36" s="5"/>
      <c r="B36" s="2" t="s">
        <v>129</v>
      </c>
      <c r="C36" s="8"/>
      <c r="D36" s="9">
        <f>SUM(D7+D10+D16+D21)</f>
        <v>53</v>
      </c>
      <c r="E36" s="9">
        <f>SUM(E7+E10+E16+E21)</f>
        <v>253</v>
      </c>
      <c r="F36" s="9">
        <f>SUM(F7+F10+F16+F21)</f>
        <v>50</v>
      </c>
    </row>
    <row r="37" spans="1:6" ht="14.25" customHeight="1">
      <c r="A37" s="5"/>
      <c r="B37" s="6" t="s">
        <v>135</v>
      </c>
      <c r="C37" s="3" t="s">
        <v>136</v>
      </c>
      <c r="D37" s="21"/>
      <c r="E37" s="21"/>
      <c r="F37" s="21"/>
    </row>
    <row r="38" spans="1:6" ht="13.5" customHeight="1">
      <c r="A38" s="5"/>
      <c r="B38" s="6" t="s">
        <v>137</v>
      </c>
      <c r="C38" s="3" t="s">
        <v>138</v>
      </c>
      <c r="D38" s="21"/>
      <c r="E38" s="21"/>
      <c r="F38" s="21"/>
    </row>
    <row r="39" spans="1:6" ht="15" customHeight="1">
      <c r="A39" s="5"/>
      <c r="B39" s="6" t="s">
        <v>139</v>
      </c>
      <c r="C39" s="3" t="s">
        <v>140</v>
      </c>
      <c r="D39" s="21"/>
      <c r="E39" s="21"/>
      <c r="F39" s="21"/>
    </row>
    <row r="40" spans="1:6" ht="16.5" customHeight="1">
      <c r="A40" s="5"/>
      <c r="B40" s="2" t="s">
        <v>141</v>
      </c>
      <c r="C40" s="8"/>
      <c r="D40" s="9">
        <f>SUM(D37:D39)</f>
        <v>0</v>
      </c>
      <c r="E40" s="9">
        <f>SUM(E37:E39)</f>
        <v>0</v>
      </c>
      <c r="F40" s="9">
        <f>SUM(F37:F39)</f>
        <v>0</v>
      </c>
    </row>
    <row r="41" spans="1:6" ht="32.25" customHeight="1">
      <c r="A41" s="5"/>
      <c r="B41" s="2" t="s">
        <v>143</v>
      </c>
      <c r="C41" s="8" t="s">
        <v>144</v>
      </c>
      <c r="D41" s="21"/>
      <c r="E41" s="21"/>
      <c r="F41" s="21"/>
    </row>
    <row r="42" spans="1:6" ht="23.25" customHeight="1">
      <c r="A42" s="5"/>
      <c r="B42" s="2" t="s">
        <v>183</v>
      </c>
      <c r="C42" s="8" t="s">
        <v>142</v>
      </c>
      <c r="D42" s="9">
        <f>SUM(D36+D40+D41)</f>
        <v>53</v>
      </c>
      <c r="E42" s="9">
        <f>SUM(E36+E40+E41)</f>
        <v>253</v>
      </c>
      <c r="F42" s="9">
        <f>SUM(F36+F40+F41)</f>
        <v>50</v>
      </c>
    </row>
    <row r="43" spans="1:6" ht="12.75" hidden="1">
      <c r="A43" s="5"/>
      <c r="B43" s="14"/>
      <c r="C43" s="3"/>
      <c r="D43" s="4"/>
      <c r="E43" s="4"/>
      <c r="F43" s="4"/>
    </row>
    <row r="44" spans="1:6" ht="15">
      <c r="A44" s="5"/>
      <c r="B44" s="2" t="s">
        <v>182</v>
      </c>
      <c r="C44" s="8"/>
      <c r="D44" s="20"/>
      <c r="E44" s="20"/>
      <c r="F44" s="20"/>
    </row>
    <row r="45" spans="1:6" ht="15" customHeight="1">
      <c r="A45" s="5"/>
      <c r="B45" s="14" t="s">
        <v>214</v>
      </c>
      <c r="C45" s="3" t="s">
        <v>150</v>
      </c>
      <c r="D45" s="20"/>
      <c r="E45" s="20"/>
      <c r="F45" s="20"/>
    </row>
    <row r="46" spans="1:6" ht="15" customHeight="1">
      <c r="A46" s="5"/>
      <c r="B46" s="6" t="s">
        <v>151</v>
      </c>
      <c r="C46" s="3" t="s">
        <v>152</v>
      </c>
      <c r="D46" s="20"/>
      <c r="E46" s="20"/>
      <c r="F46" s="20"/>
    </row>
    <row r="47" spans="1:6" ht="14.25" customHeight="1">
      <c r="A47" s="5"/>
      <c r="B47" s="14" t="s">
        <v>3</v>
      </c>
      <c r="C47" s="3" t="s">
        <v>159</v>
      </c>
      <c r="D47" s="20"/>
      <c r="E47" s="20"/>
      <c r="F47" s="20"/>
    </row>
    <row r="48" spans="1:6" ht="16.5" customHeight="1">
      <c r="A48" s="5"/>
      <c r="B48" s="14" t="s">
        <v>4</v>
      </c>
      <c r="C48" s="3" t="s">
        <v>160</v>
      </c>
      <c r="D48" s="20"/>
      <c r="E48" s="20"/>
      <c r="F48" s="20"/>
    </row>
    <row r="52" spans="1:6" ht="14.25">
      <c r="A52" s="51"/>
      <c r="B52" s="51" t="s">
        <v>225</v>
      </c>
      <c r="C52" s="51"/>
      <c r="D52" s="51" t="s">
        <v>226</v>
      </c>
      <c r="E52" s="51"/>
      <c r="F52" s="51"/>
    </row>
    <row r="53" spans="1:6" ht="14.25">
      <c r="A53" s="51"/>
      <c r="B53" s="51" t="s">
        <v>223</v>
      </c>
      <c r="C53" s="51"/>
      <c r="D53" s="51"/>
      <c r="E53" s="51" t="s">
        <v>224</v>
      </c>
      <c r="F53" s="51"/>
    </row>
  </sheetData>
  <sheetProtection password="C7F6" sheet="1" objects="1" scenarios="1" insertHyperlinks="0"/>
  <mergeCells count="2">
    <mergeCell ref="A2:F2"/>
    <mergeCell ref="B1:F1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4" sqref="H4"/>
    </sheetView>
  </sheetViews>
  <sheetFormatPr defaultColWidth="9.140625" defaultRowHeight="12.75"/>
  <cols>
    <col min="2" max="2" width="46.7109375" style="0" customWidth="1"/>
    <col min="4" max="4" width="12.8515625" style="0" customWidth="1"/>
    <col min="5" max="5" width="14.421875" style="0" customWidth="1"/>
    <col min="6" max="6" width="18.140625" style="0" customWidth="1"/>
  </cols>
  <sheetData>
    <row r="1" spans="1:6" ht="15.75">
      <c r="A1" s="54"/>
      <c r="B1" s="101" t="s">
        <v>318</v>
      </c>
      <c r="C1" s="101"/>
      <c r="D1" s="101"/>
      <c r="E1" s="101"/>
      <c r="F1" s="101"/>
    </row>
    <row r="2" spans="1:6" ht="12.75">
      <c r="A2" s="100" t="s">
        <v>285</v>
      </c>
      <c r="B2" s="100"/>
      <c r="C2" s="100"/>
      <c r="D2" s="100"/>
      <c r="E2" s="100"/>
      <c r="F2" s="100"/>
    </row>
    <row r="3" spans="1:6" ht="12.75">
      <c r="A3" s="54"/>
      <c r="B3" s="54" t="s">
        <v>222</v>
      </c>
      <c r="C3" s="54"/>
      <c r="D3" s="54"/>
      <c r="E3" s="54"/>
      <c r="F3" s="54"/>
    </row>
    <row r="4" spans="1:6" ht="48" customHeight="1">
      <c r="A4" s="66"/>
      <c r="B4" s="74" t="s">
        <v>221</v>
      </c>
      <c r="C4" s="66"/>
      <c r="D4" s="56" t="s">
        <v>303</v>
      </c>
      <c r="E4" s="56" t="s">
        <v>305</v>
      </c>
      <c r="F4" s="56" t="s">
        <v>314</v>
      </c>
    </row>
    <row r="5" spans="1:6" ht="15">
      <c r="A5" s="1" t="s">
        <v>217</v>
      </c>
      <c r="B5" s="2" t="s">
        <v>218</v>
      </c>
      <c r="C5" s="3"/>
      <c r="D5" s="4"/>
      <c r="E5" s="4"/>
      <c r="F5" s="4"/>
    </row>
    <row r="6" spans="1:6" ht="12.75">
      <c r="A6" s="5"/>
      <c r="B6" s="6"/>
      <c r="C6" s="3"/>
      <c r="D6" s="4"/>
      <c r="E6" s="4"/>
      <c r="F6" s="4"/>
    </row>
    <row r="7" spans="1:6" ht="30">
      <c r="A7" s="5"/>
      <c r="B7" s="2" t="s">
        <v>80</v>
      </c>
      <c r="C7" s="8" t="s">
        <v>81</v>
      </c>
      <c r="D7" s="9">
        <f>SUM(D8:D9)</f>
        <v>0</v>
      </c>
      <c r="E7" s="9">
        <f>SUM(E8:E9)</f>
        <v>0</v>
      </c>
      <c r="F7" s="9">
        <f>SUM(F8:F9)</f>
        <v>0</v>
      </c>
    </row>
    <row r="8" spans="1:6" s="49" customFormat="1" ht="25.5">
      <c r="A8" s="5"/>
      <c r="B8" s="6" t="s">
        <v>86</v>
      </c>
      <c r="C8" s="3" t="s">
        <v>87</v>
      </c>
      <c r="D8" s="21"/>
      <c r="E8" s="21" t="s">
        <v>73</v>
      </c>
      <c r="F8" s="21" t="s">
        <v>73</v>
      </c>
    </row>
    <row r="9" spans="1:6" s="49" customFormat="1" ht="12.75">
      <c r="A9" s="5"/>
      <c r="B9" s="6" t="s">
        <v>94</v>
      </c>
      <c r="C9" s="3" t="s">
        <v>95</v>
      </c>
      <c r="D9" s="21" t="s">
        <v>73</v>
      </c>
      <c r="E9" s="21" t="s">
        <v>73</v>
      </c>
      <c r="F9" s="21" t="s">
        <v>73</v>
      </c>
    </row>
    <row r="10" spans="1:6" ht="30">
      <c r="A10" s="5"/>
      <c r="B10" s="2" t="s">
        <v>50</v>
      </c>
      <c r="C10" s="8" t="s">
        <v>96</v>
      </c>
      <c r="D10" s="9">
        <f>SUM(D11:D13)</f>
        <v>0</v>
      </c>
      <c r="E10" s="9">
        <f>SUM(E11:E13)</f>
        <v>0</v>
      </c>
      <c r="F10" s="9">
        <f>SUM(F11:F13)</f>
        <v>0</v>
      </c>
    </row>
    <row r="11" spans="1:6" s="49" customFormat="1" ht="38.25">
      <c r="A11" s="5"/>
      <c r="B11" s="50" t="s">
        <v>63</v>
      </c>
      <c r="C11" s="3" t="s">
        <v>64</v>
      </c>
      <c r="D11" s="21" t="s">
        <v>73</v>
      </c>
      <c r="E11" s="21" t="s">
        <v>73</v>
      </c>
      <c r="F11" s="21" t="s">
        <v>73</v>
      </c>
    </row>
    <row r="12" spans="1:6" s="49" customFormat="1" ht="25.5">
      <c r="A12" s="5"/>
      <c r="B12" s="6" t="s">
        <v>67</v>
      </c>
      <c r="C12" s="3" t="s">
        <v>68</v>
      </c>
      <c r="D12" s="21" t="s">
        <v>73</v>
      </c>
      <c r="E12" s="21" t="s">
        <v>73</v>
      </c>
      <c r="F12" s="21" t="s">
        <v>73</v>
      </c>
    </row>
    <row r="13" spans="1:6" s="49" customFormat="1" ht="38.25">
      <c r="A13" s="5"/>
      <c r="B13" s="50" t="s">
        <v>69</v>
      </c>
      <c r="C13" s="3" t="s">
        <v>70</v>
      </c>
      <c r="D13" s="21" t="s">
        <v>73</v>
      </c>
      <c r="E13" s="21" t="s">
        <v>73</v>
      </c>
      <c r="F13" s="21" t="s">
        <v>73</v>
      </c>
    </row>
    <row r="14" spans="1:6" ht="15">
      <c r="A14" s="5"/>
      <c r="B14" s="2" t="s">
        <v>97</v>
      </c>
      <c r="C14" s="8" t="s">
        <v>98</v>
      </c>
      <c r="D14" s="9">
        <f>SUM(D16:D22)</f>
        <v>213</v>
      </c>
      <c r="E14" s="9">
        <f>SUM(E16:E22)</f>
        <v>513</v>
      </c>
      <c r="F14" s="9">
        <f>SUM(F16:F22)</f>
        <v>0</v>
      </c>
    </row>
    <row r="15" spans="1:6" s="49" customFormat="1" ht="12.75">
      <c r="A15" s="5"/>
      <c r="B15" s="6" t="s">
        <v>103</v>
      </c>
      <c r="C15" s="3" t="s">
        <v>104</v>
      </c>
      <c r="D15" s="21"/>
      <c r="E15" s="21"/>
      <c r="F15" s="21"/>
    </row>
    <row r="16" spans="1:6" ht="12.75">
      <c r="A16" s="5"/>
      <c r="B16" s="6" t="s">
        <v>107</v>
      </c>
      <c r="C16" s="3" t="s">
        <v>108</v>
      </c>
      <c r="D16" s="21">
        <v>213</v>
      </c>
      <c r="E16" s="21">
        <f>213+233</f>
        <v>446</v>
      </c>
      <c r="F16" s="21">
        <v>0</v>
      </c>
    </row>
    <row r="17" spans="1:6" ht="12.75">
      <c r="A17" s="5"/>
      <c r="B17" s="6" t="s">
        <v>109</v>
      </c>
      <c r="C17" s="3" t="s">
        <v>110</v>
      </c>
      <c r="D17" s="21"/>
      <c r="E17" s="21"/>
      <c r="F17" s="21"/>
    </row>
    <row r="18" spans="1:6" ht="12.75">
      <c r="A18" s="5"/>
      <c r="B18" s="6" t="s">
        <v>111</v>
      </c>
      <c r="C18" s="3" t="s">
        <v>112</v>
      </c>
      <c r="D18" s="21"/>
      <c r="E18" s="21">
        <v>67</v>
      </c>
      <c r="F18" s="21">
        <v>0</v>
      </c>
    </row>
    <row r="19" spans="1:6" ht="12.75">
      <c r="A19" s="5"/>
      <c r="B19" s="6" t="s">
        <v>113</v>
      </c>
      <c r="C19" s="3" t="s">
        <v>114</v>
      </c>
      <c r="D19" s="21"/>
      <c r="E19" s="21"/>
      <c r="F19" s="21"/>
    </row>
    <row r="20" spans="1:6" ht="12.75">
      <c r="A20" s="5"/>
      <c r="B20" s="6" t="s">
        <v>117</v>
      </c>
      <c r="C20" s="3" t="s">
        <v>118</v>
      </c>
      <c r="D20" s="21"/>
      <c r="E20" s="21"/>
      <c r="F20" s="21"/>
    </row>
    <row r="21" spans="1:6" ht="12.75">
      <c r="A21" s="5"/>
      <c r="B21" s="6" t="s">
        <v>119</v>
      </c>
      <c r="C21" s="3" t="s">
        <v>120</v>
      </c>
      <c r="D21" s="21"/>
      <c r="E21" s="21"/>
      <c r="F21" s="21"/>
    </row>
    <row r="22" spans="1:6" ht="25.5">
      <c r="A22" s="5"/>
      <c r="B22" s="6" t="s">
        <v>125</v>
      </c>
      <c r="C22" s="3" t="s">
        <v>126</v>
      </c>
      <c r="D22" s="21"/>
      <c r="E22" s="21"/>
      <c r="F22" s="21"/>
    </row>
    <row r="23" spans="1:6" ht="30">
      <c r="A23" s="5"/>
      <c r="B23" s="2" t="s">
        <v>130</v>
      </c>
      <c r="C23" s="8" t="s">
        <v>131</v>
      </c>
      <c r="D23" s="9">
        <f>SUM(D24)</f>
        <v>0</v>
      </c>
      <c r="E23" s="9">
        <f>SUM(E24)</f>
        <v>0</v>
      </c>
      <c r="F23" s="9">
        <f>SUM(F24)</f>
        <v>0</v>
      </c>
    </row>
    <row r="24" spans="1:6" ht="12.75">
      <c r="A24" s="5"/>
      <c r="B24" s="6" t="s">
        <v>132</v>
      </c>
      <c r="C24" s="3" t="s">
        <v>133</v>
      </c>
      <c r="D24" s="21" t="s">
        <v>73</v>
      </c>
      <c r="E24" s="21" t="s">
        <v>73</v>
      </c>
      <c r="F24" s="21"/>
    </row>
    <row r="25" spans="1:6" ht="15">
      <c r="A25" s="5"/>
      <c r="B25" s="17" t="s">
        <v>129</v>
      </c>
      <c r="C25" s="22"/>
      <c r="D25" s="15">
        <f>SUM(D7+D10+D14)</f>
        <v>213</v>
      </c>
      <c r="E25" s="15">
        <f>SUM(E7+E10+E14)</f>
        <v>513</v>
      </c>
      <c r="F25" s="15">
        <f>SUM(F7+F10+F14)</f>
        <v>0</v>
      </c>
    </row>
    <row r="26" spans="1:6" ht="30">
      <c r="A26" s="5"/>
      <c r="B26" s="2" t="s">
        <v>143</v>
      </c>
      <c r="C26" s="8" t="s">
        <v>144</v>
      </c>
      <c r="D26" s="16"/>
      <c r="E26" s="16"/>
      <c r="F26" s="16"/>
    </row>
    <row r="27" spans="1:6" ht="15">
      <c r="A27" s="5"/>
      <c r="B27" s="2" t="s">
        <v>183</v>
      </c>
      <c r="C27" s="8" t="s">
        <v>142</v>
      </c>
      <c r="D27" s="9">
        <f>SUM(D25+D26)</f>
        <v>213</v>
      </c>
      <c r="E27" s="9">
        <f>SUM(E25+E26)</f>
        <v>513</v>
      </c>
      <c r="F27" s="9">
        <f>SUM(F25+F26)</f>
        <v>0</v>
      </c>
    </row>
    <row r="30" spans="1:6" ht="14.25">
      <c r="A30" s="51"/>
      <c r="B30" s="51" t="s">
        <v>225</v>
      </c>
      <c r="C30" s="51"/>
      <c r="D30" s="51" t="s">
        <v>226</v>
      </c>
      <c r="E30" s="51"/>
      <c r="F30" s="51"/>
    </row>
    <row r="31" spans="1:6" ht="14.25">
      <c r="A31" s="51"/>
      <c r="B31" s="51" t="s">
        <v>223</v>
      </c>
      <c r="C31" s="51"/>
      <c r="D31" s="51"/>
      <c r="E31" s="51" t="s">
        <v>224</v>
      </c>
      <c r="F31" s="51"/>
    </row>
    <row r="32" spans="1:6" ht="14.25">
      <c r="A32" s="51"/>
      <c r="B32" s="51"/>
      <c r="C32" s="51"/>
      <c r="D32" s="51"/>
      <c r="E32" s="51"/>
      <c r="F32" s="51"/>
    </row>
  </sheetData>
  <sheetProtection password="C7F6" sheet="1" objects="1" scenarios="1"/>
  <mergeCells count="2">
    <mergeCell ref="A2:F2"/>
    <mergeCell ref="B1:F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40">
      <selection activeCell="D11" sqref="D11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12.140625" style="0" customWidth="1"/>
    <col min="4" max="4" width="11.00390625" style="0" customWidth="1"/>
    <col min="5" max="5" width="11.140625" style="0" customWidth="1"/>
  </cols>
  <sheetData>
    <row r="1" spans="1:5" ht="12.75">
      <c r="A1" s="103" t="s">
        <v>290</v>
      </c>
      <c r="B1" s="103"/>
      <c r="C1" s="103"/>
      <c r="D1" s="103"/>
      <c r="E1" s="103"/>
    </row>
    <row r="2" spans="1:5" ht="12.75">
      <c r="A2" s="76" t="s">
        <v>312</v>
      </c>
      <c r="B2" s="76"/>
      <c r="C2" s="76"/>
      <c r="D2" s="76"/>
      <c r="E2" s="76"/>
    </row>
    <row r="3" spans="1:5" ht="13.5" thickBot="1">
      <c r="A3" s="76" t="s">
        <v>247</v>
      </c>
      <c r="B3" s="76"/>
      <c r="C3" s="76"/>
      <c r="D3" s="76"/>
      <c r="E3" s="76"/>
    </row>
    <row r="4" spans="1:5" ht="51.75" thickBot="1">
      <c r="A4" s="77" t="s">
        <v>248</v>
      </c>
      <c r="B4" s="92" t="s">
        <v>306</v>
      </c>
      <c r="C4" s="90" t="s">
        <v>249</v>
      </c>
      <c r="D4" s="90" t="s">
        <v>250</v>
      </c>
      <c r="E4" s="91" t="s">
        <v>313</v>
      </c>
    </row>
    <row r="5" spans="1:5" ht="12.75">
      <c r="A5" s="78" t="s">
        <v>251</v>
      </c>
      <c r="B5" s="79">
        <v>978</v>
      </c>
      <c r="C5" s="84">
        <f>18025+18025+18025+15021+15021+15021+12017+12016+12017</f>
        <v>135188</v>
      </c>
      <c r="D5" s="79">
        <v>136166</v>
      </c>
      <c r="E5" s="78">
        <f>SUM(B5+C5-D5)</f>
        <v>0</v>
      </c>
    </row>
    <row r="6" spans="1:5" ht="16.5" customHeight="1">
      <c r="A6" s="80" t="s">
        <v>252</v>
      </c>
      <c r="B6" s="55">
        <v>191</v>
      </c>
      <c r="C6" s="55">
        <f>195+195+195+163+162+163+130+130+130</f>
        <v>1463</v>
      </c>
      <c r="D6" s="55">
        <v>1394</v>
      </c>
      <c r="E6" s="53">
        <f aca="true" t="shared" si="0" ref="E6:E42">SUM(B6+C6-D6)</f>
        <v>260</v>
      </c>
    </row>
    <row r="7" spans="1:5" ht="15.75" customHeight="1">
      <c r="A7" s="80" t="s">
        <v>253</v>
      </c>
      <c r="B7" s="55"/>
      <c r="C7" s="55">
        <f>102+102+103+85+85+1114+198+86+228+227+227</f>
        <v>2557</v>
      </c>
      <c r="D7" s="55">
        <v>2103</v>
      </c>
      <c r="E7" s="53">
        <f t="shared" si="0"/>
        <v>454</v>
      </c>
    </row>
    <row r="8" spans="1:5" ht="16.5" customHeight="1">
      <c r="A8" s="80" t="s">
        <v>254</v>
      </c>
      <c r="B8" s="55"/>
      <c r="C8" s="55"/>
      <c r="D8" s="55">
        <v>0</v>
      </c>
      <c r="E8" s="53">
        <f t="shared" si="0"/>
        <v>0</v>
      </c>
    </row>
    <row r="9" spans="1:5" ht="12.75">
      <c r="A9" s="53" t="s">
        <v>255</v>
      </c>
      <c r="B9" s="55">
        <v>1499</v>
      </c>
      <c r="C9" s="55">
        <f>288+288+288+240+240+240+192+192+192</f>
        <v>2160</v>
      </c>
      <c r="D9" s="55">
        <v>1674</v>
      </c>
      <c r="E9" s="53">
        <f t="shared" si="0"/>
        <v>1985</v>
      </c>
    </row>
    <row r="10" spans="1:5" ht="12.75">
      <c r="A10" s="53" t="s">
        <v>256</v>
      </c>
      <c r="B10" s="55">
        <v>0</v>
      </c>
      <c r="C10" s="55">
        <v>0</v>
      </c>
      <c r="D10" s="55">
        <v>0</v>
      </c>
      <c r="E10" s="53">
        <f t="shared" si="0"/>
        <v>0</v>
      </c>
    </row>
    <row r="11" spans="1:5" ht="12.75">
      <c r="A11" s="53" t="s">
        <v>302</v>
      </c>
      <c r="B11" s="55">
        <v>0</v>
      </c>
      <c r="C11" s="55">
        <f>5222+5222+5223+4352+4352+4352+3481+3482+3482</f>
        <v>39168</v>
      </c>
      <c r="D11" s="55">
        <v>38621</v>
      </c>
      <c r="E11" s="53">
        <f>SUM(B11+C11-D11)</f>
        <v>547</v>
      </c>
    </row>
    <row r="12" spans="1:5" ht="12.75">
      <c r="A12" s="53" t="s">
        <v>257</v>
      </c>
      <c r="B12" s="55">
        <v>0</v>
      </c>
      <c r="C12" s="55">
        <f>250+250+250+208+209+208+166+167+167</f>
        <v>1875</v>
      </c>
      <c r="D12" s="55">
        <v>1828</v>
      </c>
      <c r="E12" s="53">
        <f>SUM(B12+C12-D12)</f>
        <v>47</v>
      </c>
    </row>
    <row r="13" spans="1:5" ht="12.75">
      <c r="A13" s="53" t="s">
        <v>258</v>
      </c>
      <c r="B13" s="55"/>
      <c r="C13" s="55"/>
      <c r="D13" s="55"/>
      <c r="E13" s="53"/>
    </row>
    <row r="14" spans="1:5" ht="12.75">
      <c r="A14" s="53" t="s">
        <v>259</v>
      </c>
      <c r="B14" s="55"/>
      <c r="C14" s="55">
        <v>0</v>
      </c>
      <c r="D14" s="55">
        <v>0</v>
      </c>
      <c r="E14" s="53">
        <f>SUM(B14+C14-D14)</f>
        <v>0</v>
      </c>
    </row>
    <row r="15" spans="1:5" ht="12.75">
      <c r="A15" s="81" t="s">
        <v>260</v>
      </c>
      <c r="B15" s="81">
        <f>SUM(B5:B14)</f>
        <v>2668</v>
      </c>
      <c r="C15" s="81">
        <f>SUM(C5:C14)</f>
        <v>182411</v>
      </c>
      <c r="D15" s="81">
        <f>SUM(D5:D14)</f>
        <v>181786</v>
      </c>
      <c r="E15" s="81">
        <f>SUM(E5:E14)</f>
        <v>3293</v>
      </c>
    </row>
    <row r="16" spans="1:5" ht="12.75">
      <c r="A16" s="53" t="s">
        <v>283</v>
      </c>
      <c r="B16" s="55">
        <v>0</v>
      </c>
      <c r="C16" s="55">
        <v>0</v>
      </c>
      <c r="D16" s="55">
        <v>0</v>
      </c>
      <c r="E16" s="53">
        <f t="shared" si="0"/>
        <v>0</v>
      </c>
    </row>
    <row r="17" spans="1:5" ht="25.5" customHeight="1">
      <c r="A17" s="80" t="s">
        <v>261</v>
      </c>
      <c r="B17" s="55"/>
      <c r="C17" s="55"/>
      <c r="D17" s="55"/>
      <c r="E17" s="53">
        <f t="shared" si="0"/>
        <v>0</v>
      </c>
    </row>
    <row r="18" spans="1:5" ht="12.75">
      <c r="A18" s="53" t="s">
        <v>262</v>
      </c>
      <c r="B18" s="55">
        <v>0</v>
      </c>
      <c r="C18" s="55">
        <v>0</v>
      </c>
      <c r="D18" s="55">
        <v>0</v>
      </c>
      <c r="E18" s="53">
        <f t="shared" si="0"/>
        <v>0</v>
      </c>
    </row>
    <row r="19" spans="1:5" ht="12.75">
      <c r="A19" s="53" t="s">
        <v>263</v>
      </c>
      <c r="B19" s="55">
        <v>0</v>
      </c>
      <c r="C19" s="55"/>
      <c r="D19" s="55">
        <v>0</v>
      </c>
      <c r="E19" s="53">
        <f t="shared" si="0"/>
        <v>0</v>
      </c>
    </row>
    <row r="20" spans="1:5" ht="12.75">
      <c r="A20" s="53" t="s">
        <v>264</v>
      </c>
      <c r="B20" s="55">
        <v>0</v>
      </c>
      <c r="C20" s="55">
        <v>0</v>
      </c>
      <c r="D20" s="55">
        <v>0</v>
      </c>
      <c r="E20" s="53">
        <f t="shared" si="0"/>
        <v>0</v>
      </c>
    </row>
    <row r="21" spans="1:5" ht="12.75">
      <c r="A21" s="53" t="s">
        <v>298</v>
      </c>
      <c r="B21" s="55"/>
      <c r="C21" s="55">
        <f>3498</f>
        <v>3498</v>
      </c>
      <c r="D21" s="55">
        <v>3498</v>
      </c>
      <c r="E21" s="53">
        <f t="shared" si="0"/>
        <v>0</v>
      </c>
    </row>
    <row r="22" spans="1:5" ht="17.25" customHeight="1">
      <c r="A22" s="80" t="s">
        <v>265</v>
      </c>
      <c r="B22" s="55">
        <v>0</v>
      </c>
      <c r="C22" s="82">
        <f>0</f>
        <v>0</v>
      </c>
      <c r="D22" s="82">
        <v>0</v>
      </c>
      <c r="E22" s="53">
        <f t="shared" si="0"/>
        <v>0</v>
      </c>
    </row>
    <row r="23" spans="1:5" ht="12.75">
      <c r="A23" s="53" t="s">
        <v>266</v>
      </c>
      <c r="B23" s="55"/>
      <c r="C23" s="55">
        <f>0</f>
        <v>0</v>
      </c>
      <c r="D23" s="55">
        <v>0</v>
      </c>
      <c r="E23" s="53">
        <f t="shared" si="0"/>
        <v>0</v>
      </c>
    </row>
    <row r="24" spans="1:5" ht="12.75">
      <c r="A24" s="53" t="s">
        <v>267</v>
      </c>
      <c r="B24" s="55">
        <v>0</v>
      </c>
      <c r="C24" s="55">
        <f>2602+337</f>
        <v>2939</v>
      </c>
      <c r="D24" s="55">
        <v>2939</v>
      </c>
      <c r="E24" s="53">
        <f t="shared" si="0"/>
        <v>0</v>
      </c>
    </row>
    <row r="25" spans="1:5" ht="12.75">
      <c r="A25" s="53" t="s">
        <v>268</v>
      </c>
      <c r="B25" s="55">
        <v>3859</v>
      </c>
      <c r="C25" s="55">
        <f>3138+812+920+594+1200</f>
        <v>6664</v>
      </c>
      <c r="D25" s="55">
        <v>6973</v>
      </c>
      <c r="E25" s="53">
        <f t="shared" si="0"/>
        <v>3550</v>
      </c>
    </row>
    <row r="26" spans="1:5" ht="12.75">
      <c r="A26" s="53" t="s">
        <v>269</v>
      </c>
      <c r="B26" s="55"/>
      <c r="C26" s="55">
        <v>0</v>
      </c>
      <c r="D26" s="55">
        <v>0</v>
      </c>
      <c r="E26" s="53">
        <f t="shared" si="0"/>
        <v>0</v>
      </c>
    </row>
    <row r="27" spans="1:5" ht="12.75">
      <c r="A27" s="81" t="s">
        <v>270</v>
      </c>
      <c r="B27" s="81">
        <f>SUM(B15:B26)</f>
        <v>6527</v>
      </c>
      <c r="C27" s="81">
        <f>SUM(C15:C26)</f>
        <v>195512</v>
      </c>
      <c r="D27" s="81">
        <f>SUM(D15:D26)</f>
        <v>195196</v>
      </c>
      <c r="E27" s="81">
        <f>SUM(E15:E26)</f>
        <v>6843</v>
      </c>
    </row>
    <row r="28" spans="1:5" ht="24.75" customHeight="1">
      <c r="A28" s="80" t="s">
        <v>271</v>
      </c>
      <c r="B28" s="55"/>
      <c r="C28" s="55"/>
      <c r="D28" s="55"/>
      <c r="E28" s="53">
        <f t="shared" si="0"/>
        <v>0</v>
      </c>
    </row>
    <row r="29" spans="1:5" ht="12.75">
      <c r="A29" s="53" t="s">
        <v>272</v>
      </c>
      <c r="B29" s="55"/>
      <c r="C29" s="55"/>
      <c r="D29" s="55"/>
      <c r="E29" s="53">
        <f t="shared" si="0"/>
        <v>0</v>
      </c>
    </row>
    <row r="30" spans="1:5" ht="12.75">
      <c r="A30" s="53" t="s">
        <v>273</v>
      </c>
      <c r="B30" s="55"/>
      <c r="C30" s="55"/>
      <c r="D30" s="55"/>
      <c r="E30" s="53">
        <f t="shared" si="0"/>
        <v>0</v>
      </c>
    </row>
    <row r="31" spans="1:5" ht="12.75">
      <c r="A31" s="53" t="s">
        <v>274</v>
      </c>
      <c r="B31" s="55"/>
      <c r="C31" s="55"/>
      <c r="D31" s="55"/>
      <c r="E31" s="53">
        <f t="shared" si="0"/>
        <v>0</v>
      </c>
    </row>
    <row r="32" spans="1:5" ht="12.75">
      <c r="A32" s="53" t="s">
        <v>275</v>
      </c>
      <c r="B32" s="55"/>
      <c r="C32" s="55"/>
      <c r="D32" s="55"/>
      <c r="E32" s="53">
        <f t="shared" si="0"/>
        <v>0</v>
      </c>
    </row>
    <row r="33" spans="1:5" ht="12.75">
      <c r="A33" s="53" t="s">
        <v>276</v>
      </c>
      <c r="B33" s="55">
        <v>1053</v>
      </c>
      <c r="C33" s="55">
        <f>2489+2343+5416+2343+968</f>
        <v>13559</v>
      </c>
      <c r="D33" s="55">
        <v>14612</v>
      </c>
      <c r="E33" s="53">
        <f t="shared" si="0"/>
        <v>0</v>
      </c>
    </row>
    <row r="34" spans="1:5" ht="12.75">
      <c r="A34" s="53" t="s">
        <v>277</v>
      </c>
      <c r="B34" s="55"/>
      <c r="C34" s="55"/>
      <c r="D34" s="55"/>
      <c r="E34" s="53">
        <f t="shared" si="0"/>
        <v>0</v>
      </c>
    </row>
    <row r="35" spans="1:5" ht="12.75">
      <c r="A35" s="53" t="s">
        <v>278</v>
      </c>
      <c r="B35" s="55">
        <v>53</v>
      </c>
      <c r="C35" s="55">
        <v>200</v>
      </c>
      <c r="D35" s="55">
        <v>50</v>
      </c>
      <c r="E35" s="53">
        <f t="shared" si="0"/>
        <v>203</v>
      </c>
    </row>
    <row r="36" spans="1:5" ht="12.75">
      <c r="A36" s="53" t="s">
        <v>279</v>
      </c>
      <c r="B36" s="55">
        <v>213</v>
      </c>
      <c r="C36" s="55">
        <v>300</v>
      </c>
      <c r="D36" s="55">
        <v>0</v>
      </c>
      <c r="E36" s="53">
        <f t="shared" si="0"/>
        <v>513</v>
      </c>
    </row>
    <row r="37" spans="1:5" ht="12.75">
      <c r="A37" s="81" t="s">
        <v>280</v>
      </c>
      <c r="B37" s="81">
        <f>SUM(B27:B36)</f>
        <v>7846</v>
      </c>
      <c r="C37" s="81">
        <f>SUM(C27:C36)</f>
        <v>209571</v>
      </c>
      <c r="D37" s="81">
        <f>SUM(D27:D36)</f>
        <v>209858</v>
      </c>
      <c r="E37" s="81">
        <f>SUM(E27:E36)</f>
        <v>7559</v>
      </c>
    </row>
    <row r="38" spans="1:5" ht="12.75">
      <c r="A38" s="53" t="s">
        <v>281</v>
      </c>
      <c r="B38" s="55"/>
      <c r="C38" s="55">
        <v>0</v>
      </c>
      <c r="D38" s="55">
        <v>0</v>
      </c>
      <c r="E38" s="53">
        <f t="shared" si="0"/>
        <v>0</v>
      </c>
    </row>
    <row r="39" spans="1:5" ht="12.75">
      <c r="A39" s="53" t="s">
        <v>301</v>
      </c>
      <c r="B39" s="55"/>
      <c r="C39" s="55">
        <v>0</v>
      </c>
      <c r="D39" s="55">
        <v>0</v>
      </c>
      <c r="E39" s="53">
        <f t="shared" si="0"/>
        <v>0</v>
      </c>
    </row>
    <row r="40" spans="1:5" ht="12.75">
      <c r="A40" s="53" t="s">
        <v>292</v>
      </c>
      <c r="B40" s="55"/>
      <c r="C40" s="55"/>
      <c r="D40" s="55">
        <v>0</v>
      </c>
      <c r="E40" s="53">
        <v>-1</v>
      </c>
    </row>
    <row r="41" spans="1:5" ht="12.75">
      <c r="A41" s="53" t="s">
        <v>300</v>
      </c>
      <c r="B41" s="55">
        <v>0</v>
      </c>
      <c r="C41" s="55">
        <v>0</v>
      </c>
      <c r="D41" s="55">
        <v>0</v>
      </c>
      <c r="E41" s="53">
        <f t="shared" si="0"/>
        <v>0</v>
      </c>
    </row>
    <row r="42" spans="1:5" ht="12.75">
      <c r="A42" s="53" t="s">
        <v>299</v>
      </c>
      <c r="B42" s="55">
        <v>786</v>
      </c>
      <c r="C42" s="55">
        <f>0</f>
        <v>0</v>
      </c>
      <c r="D42" s="55">
        <v>0</v>
      </c>
      <c r="E42" s="53">
        <f t="shared" si="0"/>
        <v>786</v>
      </c>
    </row>
    <row r="43" spans="1:5" ht="12.75">
      <c r="A43" s="53" t="s">
        <v>282</v>
      </c>
      <c r="B43" s="55"/>
      <c r="C43" s="55">
        <v>0</v>
      </c>
      <c r="D43" s="55">
        <v>0</v>
      </c>
      <c r="E43" s="53">
        <f>SUM(C43-D43)</f>
        <v>0</v>
      </c>
    </row>
    <row r="44" spans="1:5" ht="12.75">
      <c r="A44" s="53" t="s">
        <v>295</v>
      </c>
      <c r="B44" s="55"/>
      <c r="C44" s="55">
        <v>0</v>
      </c>
      <c r="D44" s="55">
        <v>0</v>
      </c>
      <c r="E44" s="53">
        <f>SUM(C44-D44)</f>
        <v>0</v>
      </c>
    </row>
    <row r="45" spans="1:5" ht="12.75">
      <c r="A45" s="81"/>
      <c r="B45" s="81">
        <f>SUM(B37:B43)</f>
        <v>8632</v>
      </c>
      <c r="C45" s="81">
        <f>SUM(C37:C44)</f>
        <v>209571</v>
      </c>
      <c r="D45" s="81">
        <f>SUM(D37:D44)</f>
        <v>209858</v>
      </c>
      <c r="E45" s="81">
        <f>SUM(E37:E44)</f>
        <v>8344</v>
      </c>
    </row>
    <row r="48" ht="12.75">
      <c r="A48" t="s">
        <v>296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Mdi</cp:lastModifiedBy>
  <cp:lastPrinted>2016-10-03T06:45:15Z</cp:lastPrinted>
  <dcterms:created xsi:type="dcterms:W3CDTF">2009-02-24T06:39:39Z</dcterms:created>
  <dcterms:modified xsi:type="dcterms:W3CDTF">2016-11-11T19:09:22Z</dcterms:modified>
  <cp:category/>
  <cp:version/>
  <cp:contentType/>
  <cp:contentStatus/>
</cp:coreProperties>
</file>